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75" windowWidth="15600" windowHeight="1176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160" i="1" l="1"/>
  <c r="H35" i="1"/>
  <c r="H186" i="1"/>
  <c r="H196" i="1"/>
  <c r="I189" i="1"/>
  <c r="I196" i="1" s="1"/>
  <c r="I192" i="1"/>
  <c r="I190" i="1"/>
  <c r="I191" i="1"/>
  <c r="I193" i="1"/>
  <c r="I194" i="1"/>
  <c r="I195" i="1"/>
  <c r="I183" i="1"/>
  <c r="I180" i="1"/>
  <c r="I181" i="1"/>
  <c r="I182" i="1"/>
  <c r="I184" i="1"/>
  <c r="I185" i="1"/>
  <c r="I179" i="1"/>
  <c r="I186" i="1" s="1"/>
  <c r="H12" i="1"/>
  <c r="I12" i="1" s="1"/>
  <c r="H11" i="1"/>
  <c r="I11" i="1" s="1"/>
  <c r="H10" i="1"/>
  <c r="I10" i="1" s="1"/>
  <c r="H9" i="1"/>
  <c r="H13" i="1" s="1"/>
  <c r="I9" i="1" l="1"/>
  <c r="I13" i="1" s="1"/>
  <c r="I199" i="1" s="1"/>
  <c r="H70" i="1"/>
  <c r="I70" i="1" s="1"/>
  <c r="H69" i="1"/>
  <c r="I69" i="1" s="1"/>
  <c r="H162" i="1"/>
  <c r="I162" i="1" s="1"/>
  <c r="H88" i="1"/>
  <c r="I88" i="1" s="1"/>
  <c r="H87" i="1"/>
  <c r="I87" i="1" s="1"/>
  <c r="H163" i="1"/>
  <c r="I163" i="1" s="1"/>
  <c r="H157" i="1"/>
  <c r="H159" i="1"/>
  <c r="I159" i="1" s="1"/>
  <c r="H161" i="1"/>
  <c r="I161" i="1" s="1"/>
  <c r="H158" i="1"/>
  <c r="I158" i="1" s="1"/>
  <c r="H150" i="1"/>
  <c r="I150" i="1" s="1"/>
  <c r="H138" i="1"/>
  <c r="I138" i="1" s="1"/>
  <c r="H136" i="1"/>
  <c r="I136" i="1" s="1"/>
  <c r="H135" i="1"/>
  <c r="I135" i="1" s="1"/>
  <c r="H134" i="1"/>
  <c r="I134" i="1" s="1"/>
  <c r="H137" i="1"/>
  <c r="I137" i="1" s="1"/>
  <c r="H133" i="1"/>
  <c r="I133" i="1" s="1"/>
  <c r="H132" i="1"/>
  <c r="I132" i="1" s="1"/>
  <c r="I139" i="1" s="1"/>
  <c r="H120" i="1"/>
  <c r="I120" i="1" s="1"/>
  <c r="H119" i="1"/>
  <c r="I119" i="1" s="1"/>
  <c r="I121" i="1" s="1"/>
  <c r="H109" i="1"/>
  <c r="I109" i="1" s="1"/>
  <c r="H108" i="1"/>
  <c r="I108" i="1" s="1"/>
  <c r="I110" i="1" s="1"/>
  <c r="H92" i="1"/>
  <c r="I92" i="1" s="1"/>
  <c r="H91" i="1"/>
  <c r="I91" i="1" s="1"/>
  <c r="H89" i="1"/>
  <c r="I89" i="1" s="1"/>
  <c r="H90" i="1"/>
  <c r="I90" i="1" s="1"/>
  <c r="H86" i="1"/>
  <c r="I86" i="1" s="1"/>
  <c r="I93" i="1" s="1"/>
  <c r="H75" i="1"/>
  <c r="I75" i="1" s="1"/>
  <c r="H74" i="1"/>
  <c r="I74" i="1" s="1"/>
  <c r="H73" i="1"/>
  <c r="I73" i="1" s="1"/>
  <c r="H76" i="1"/>
  <c r="I76" i="1" s="1"/>
  <c r="H68" i="1"/>
  <c r="I68" i="1" s="1"/>
  <c r="H71" i="1"/>
  <c r="I71" i="1" s="1"/>
  <c r="H72" i="1"/>
  <c r="I72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6" i="1"/>
  <c r="I56" i="1" s="1"/>
  <c r="H57" i="1"/>
  <c r="I57" i="1" s="1"/>
  <c r="H58" i="1"/>
  <c r="I58" i="1" s="1"/>
  <c r="H59" i="1"/>
  <c r="I59" i="1" s="1"/>
  <c r="H55" i="1"/>
  <c r="I55" i="1" s="1"/>
  <c r="H53" i="1"/>
  <c r="I53" i="1" s="1"/>
  <c r="H54" i="1"/>
  <c r="I54" i="1" s="1"/>
  <c r="H52" i="1"/>
  <c r="I52" i="1" s="1"/>
  <c r="I77" i="1" s="1"/>
  <c r="H38" i="1"/>
  <c r="I38" i="1" s="1"/>
  <c r="H37" i="1"/>
  <c r="I37" i="1" s="1"/>
  <c r="H36" i="1"/>
  <c r="I36" i="1" s="1"/>
  <c r="I35" i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3" i="1"/>
  <c r="I23" i="1" s="1"/>
  <c r="H24" i="1"/>
  <c r="I24" i="1" s="1"/>
  <c r="H25" i="1"/>
  <c r="I25" i="1" s="1"/>
  <c r="H26" i="1"/>
  <c r="I26" i="1" s="1"/>
  <c r="H22" i="1"/>
  <c r="I22" i="1" s="1"/>
  <c r="I39" i="1" s="1"/>
  <c r="H77" i="1" l="1"/>
  <c r="I157" i="1"/>
  <c r="I164" i="1" s="1"/>
  <c r="H164" i="1"/>
  <c r="H110" i="1"/>
  <c r="H39" i="1"/>
  <c r="H93" i="1"/>
  <c r="H139" i="1"/>
  <c r="H121" i="1"/>
</calcChain>
</file>

<file path=xl/sharedStrings.xml><?xml version="1.0" encoding="utf-8"?>
<sst xmlns="http://schemas.openxmlformats.org/spreadsheetml/2006/main" count="584" uniqueCount="228">
  <si>
    <t>ČÁST B : SOUPIS VNITŘNÍCH PLOCH VČETNĚ ČETNOSTÍ ÚKLIDU</t>
  </si>
  <si>
    <t>Poř.
číslo</t>
  </si>
  <si>
    <t>Druh prostoru</t>
  </si>
  <si>
    <t>Povrch</t>
  </si>
  <si>
    <t>m2</t>
  </si>
  <si>
    <t>Četno
st
úklidu</t>
  </si>
  <si>
    <t>Poznámka</t>
  </si>
  <si>
    <t>Cenová kalkulace</t>
  </si>
  <si>
    <t>Cena
v Kč bez
DPH za
1 úklid</t>
  </si>
  <si>
    <t>[DOPLNÍ UCHAZEČ]</t>
  </si>
  <si>
    <t xml:space="preserve">SOUPIS VNITŘNÍCH PLOCH VČETNÉ ČETNOSTÍ ÚKLIDU: </t>
  </si>
  <si>
    <t>SLUŽBY PRAVIDELNÉHO ÚKLIDU:</t>
  </si>
  <si>
    <t>1.</t>
  </si>
  <si>
    <t>zádveří vstup</t>
  </si>
  <si>
    <t>dlažba</t>
  </si>
  <si>
    <t>2.</t>
  </si>
  <si>
    <t>čistící zóna</t>
  </si>
  <si>
    <t>6xT</t>
  </si>
  <si>
    <t>koberec</t>
  </si>
  <si>
    <t>3.</t>
  </si>
  <si>
    <t>pasáž hala</t>
  </si>
  <si>
    <t>4.</t>
  </si>
  <si>
    <t>skříňky</t>
  </si>
  <si>
    <t>5.</t>
  </si>
  <si>
    <t>šatna věšáky</t>
  </si>
  <si>
    <t>6.</t>
  </si>
  <si>
    <t>Zvuková knih.+ zázemí ZK</t>
  </si>
  <si>
    <t>přírodní lino,dlažba</t>
  </si>
  <si>
    <t>2xT</t>
  </si>
  <si>
    <t>7.</t>
  </si>
  <si>
    <t>hlavní schodiště 02,výtah tubus</t>
  </si>
  <si>
    <t>umělý kámen</t>
  </si>
  <si>
    <t>8.</t>
  </si>
  <si>
    <t>výtahy(osobní prosklený,tubus)</t>
  </si>
  <si>
    <t>nátěr</t>
  </si>
  <si>
    <t>speciální hmota</t>
  </si>
  <si>
    <t>9.</t>
  </si>
  <si>
    <t>vstup východní 01,02</t>
  </si>
  <si>
    <t>přírodní lino</t>
  </si>
  <si>
    <t>10.</t>
  </si>
  <si>
    <t>WC návštěvníci M</t>
  </si>
  <si>
    <t>12xT*</t>
  </si>
  <si>
    <t>keram. obklad 2m</t>
  </si>
  <si>
    <t>11.</t>
  </si>
  <si>
    <t>WC návštěvníci Ž</t>
  </si>
  <si>
    <t>12.</t>
  </si>
  <si>
    <t>kavárna</t>
  </si>
  <si>
    <t>13.</t>
  </si>
  <si>
    <t>kavárna,WC,zázemí,sklad</t>
  </si>
  <si>
    <t>14.</t>
  </si>
  <si>
    <t>galerie</t>
  </si>
  <si>
    <t>1xT</t>
  </si>
  <si>
    <t>úklid dle akcí pro cenovou kalkulaci 1xT</t>
  </si>
  <si>
    <t>15.</t>
  </si>
  <si>
    <t>galerie, WC M+Ž,úklidová komora</t>
  </si>
  <si>
    <t>16.</t>
  </si>
  <si>
    <t>galerie kuchyňka</t>
  </si>
  <si>
    <t>dtto, keram. obklad 1,5m</t>
  </si>
  <si>
    <t>17.</t>
  </si>
  <si>
    <t>galerie sklad</t>
  </si>
  <si>
    <t>Vysvětlivky: "T" = týdně</t>
  </si>
  <si>
    <t>*</t>
  </si>
  <si>
    <t>keram.obklad v1,5m</t>
  </si>
  <si>
    <t>* úklid WC - každý den ve 13.00 hod. budou zajištěny činnosti uvedené v části D této přílohy,část</t>
  </si>
  <si>
    <t>"toalety" -denně odrážky č. 1, 3, 5 a 8", kompletní denní činnosti ve vztahu k toaletám, pak budou</t>
  </si>
  <si>
    <t>knihařská a provozní dílna,ředitelství a ostatní odborná pracoviště)</t>
  </si>
  <si>
    <t>Wc zaměstnanci M včetně chodby</t>
  </si>
  <si>
    <t>5xT</t>
  </si>
  <si>
    <t>Wc zaměstnanci Ž</t>
  </si>
  <si>
    <t>chodby</t>
  </si>
  <si>
    <t>kancelář 08</t>
  </si>
  <si>
    <t>kancelář 09</t>
  </si>
  <si>
    <t>kancelář 10</t>
  </si>
  <si>
    <t>kancelář 11</t>
  </si>
  <si>
    <t>zádveří</t>
  </si>
  <si>
    <t>stěrka</t>
  </si>
  <si>
    <t>hala zaměstnanců</t>
  </si>
  <si>
    <t>kancelář 07</t>
  </si>
  <si>
    <t>denní místnost</t>
  </si>
  <si>
    <t>schodiště 01</t>
  </si>
  <si>
    <t>kámen</t>
  </si>
  <si>
    <t>výtah nákladní</t>
  </si>
  <si>
    <t>1xM</t>
  </si>
  <si>
    <t>kancelář ředitelka</t>
  </si>
  <si>
    <t>kancelář sekretářka</t>
  </si>
  <si>
    <t>18.</t>
  </si>
  <si>
    <t>zasedací místnost</t>
  </si>
  <si>
    <t>19.</t>
  </si>
  <si>
    <t>20.</t>
  </si>
  <si>
    <t>kancelář 04 EO</t>
  </si>
  <si>
    <t>21.</t>
  </si>
  <si>
    <t>22.</t>
  </si>
  <si>
    <t>kancelář 02</t>
  </si>
  <si>
    <t>23.</t>
  </si>
  <si>
    <t>kancelář 01</t>
  </si>
  <si>
    <t>24.</t>
  </si>
  <si>
    <t>šatna zaměstnanců</t>
  </si>
  <si>
    <t>25.</t>
  </si>
  <si>
    <t xml:space="preserve">Wc zaměstnanci M </t>
  </si>
  <si>
    <t>26.</t>
  </si>
  <si>
    <t>WC zaměstnanci Ž</t>
  </si>
  <si>
    <t>27.</t>
  </si>
  <si>
    <t>úklid zázemí</t>
  </si>
  <si>
    <t>Vysvětlivky: "T" = týdně, "M" = měsíčně</t>
  </si>
  <si>
    <t>foyer</t>
  </si>
  <si>
    <t>půjčovny HO,dětské</t>
  </si>
  <si>
    <t>1.048,86</t>
  </si>
  <si>
    <t>terasa</t>
  </si>
  <si>
    <t>bet.dlažba</t>
  </si>
  <si>
    <t>zimní zahrada</t>
  </si>
  <si>
    <t>***</t>
  </si>
  <si>
    <t>**</t>
  </si>
  <si>
    <t>půjčovny dospělé, RC</t>
  </si>
  <si>
    <t>mezipatro 01, 02</t>
  </si>
  <si>
    <t>přírodní lino, sklo</t>
  </si>
  <si>
    <t>schodiště</t>
  </si>
  <si>
    <t>kancelář služby</t>
  </si>
  <si>
    <t>WC zaměstnanci M</t>
  </si>
  <si>
    <t>kancelář vedoucí služby</t>
  </si>
  <si>
    <t>kancelář HO</t>
  </si>
  <si>
    <t>2x úklidová komora</t>
  </si>
  <si>
    <t>kancelář 01, 02</t>
  </si>
  <si>
    <t>Vysvětlivky. "T" = týdně</t>
  </si>
  <si>
    <t>MIMOŘÁDNÉ ÚKLIDOVÉ SLUŽBY (v obou nadzemních patrech)</t>
  </si>
  <si>
    <t>Roční cenová kalkulace</t>
  </si>
  <si>
    <t>veškeré skleněné plochy bez oken</t>
  </si>
  <si>
    <t>1,304.5</t>
  </si>
  <si>
    <t>2xR</t>
  </si>
  <si>
    <t>okna celkem 108</t>
  </si>
  <si>
    <t>čištění povrchů sedaček a křesel</t>
  </si>
  <si>
    <t>koženka,polyester</t>
  </si>
  <si>
    <t>příloha 2.foto</t>
  </si>
  <si>
    <t>1xR</t>
  </si>
  <si>
    <t>čištění všech technologií pod stropem,včetně desek podhledů, osvětlení</t>
  </si>
  <si>
    <t>cca 20% z celkové plochy podlah</t>
  </si>
  <si>
    <t>viz foto</t>
  </si>
  <si>
    <t>čištění horizontálních žaluzií</t>
  </si>
  <si>
    <t>kovové lamelové žaluzie</t>
  </si>
  <si>
    <t>Vysvětlivky: "R" = ročně</t>
  </si>
  <si>
    <t>* součástí půjčovny HO a dětského oddělení je kolektivní studovna, IS HO a malírna,jsou</t>
  </si>
  <si>
    <t>započteny v celkové ploše</t>
  </si>
  <si>
    <t>** součástí půjčovny - dospělé + RC jsou kolektivní a individuální studovny,jsou započteny v celkovéploše</t>
  </si>
  <si>
    <t>*** úklid WC-každý den ve 13.00 hod. budou zajištěny činnosti uvedené v části D této přílohy,</t>
  </si>
  <si>
    <t>části "toalety-denně: odrážky č.1,3,5 + 8", kompletní denní činnosti ve vztahu k toaletám pak budou realizovány</t>
  </si>
  <si>
    <t>v letních měsících, červenec a srpen, jsou soboty v knihovně ZAVŘENY, průměrně 8 sobot,takže</t>
  </si>
  <si>
    <t>se během těchto měsíců bude uklízet v prostorách pro veřejnost 5xT,což bude zohledněno při</t>
  </si>
  <si>
    <t>fakturaci</t>
  </si>
  <si>
    <t>1.048,25</t>
  </si>
  <si>
    <t>fondů</t>
  </si>
  <si>
    <t>Uváděná plocha v m2 se vztahuje k ploše skel počítáno z jedné strany *</t>
  </si>
  <si>
    <t>Uváděná plocha v m2 se vztahuje k ploše oken počítáno z jedné strany **</t>
  </si>
  <si>
    <t>Cena
v Kč bez
DPH dle četnosti úklidu</t>
  </si>
  <si>
    <t>Celkem</t>
  </si>
  <si>
    <t>realizovány vždy po otevírací době</t>
  </si>
  <si>
    <t>vždy po otevírací době</t>
  </si>
  <si>
    <t>12xT</t>
  </si>
  <si>
    <t>3.368,66</t>
  </si>
  <si>
    <t>****</t>
  </si>
  <si>
    <t>týká se pouze 1.nadzemního patra</t>
  </si>
  <si>
    <t xml:space="preserve">* mytí skleněných ploch (bez oken) za použití plošiny </t>
  </si>
  <si>
    <t>** mytí oken v obou nadzemních patrech za použití schůdků -vnitřní i vnější plochy</t>
  </si>
  <si>
    <t>*** týká se všech prostor pro veřejnost v obou nadzemních patrech + chodba ředitelství , chodba zpracování</t>
  </si>
  <si>
    <t>**** týká se všech prostor pro zaměstnance v obou nadzemních patrech (kanceláře, kuchyňky,</t>
  </si>
  <si>
    <t>zbylé chodby pro zaměstnance)</t>
  </si>
  <si>
    <t>CELKOVÝ SOUČET KALKULACE Z JEDNOTLIVÝCH TABULEK = CELKOVÁ NABÍDKOVÁ CENA V KČ BEZ DPH</t>
  </si>
  <si>
    <t>intezivní čištění lina VENETO</t>
  </si>
  <si>
    <t>intenzivní čištění lina VENETO</t>
  </si>
  <si>
    <t>Cena
v Kč bez
DPH za
4 roky</t>
  </si>
  <si>
    <t>venkovní prostor</t>
  </si>
  <si>
    <t>Poř. číslo</t>
  </si>
  <si>
    <t>Četnost úklidu</t>
  </si>
  <si>
    <t xml:space="preserve">Poznámka </t>
  </si>
  <si>
    <t>Cena v Kč bez DPH za 1 úklid</t>
  </si>
  <si>
    <t>Cena v Kč bez DPH dle četnosti úklidu</t>
  </si>
  <si>
    <t>Cena v Kč bez DPH za 4 roky</t>
  </si>
  <si>
    <t>prostor před knihovnou</t>
  </si>
  <si>
    <t>schodiště před služebním vchodem</t>
  </si>
  <si>
    <t>beton</t>
  </si>
  <si>
    <t>schodiště před vchodem do kavárny</t>
  </si>
  <si>
    <t>část střešní terasy</t>
  </si>
  <si>
    <t>Čistící prostředky ekologické</t>
  </si>
  <si>
    <t>Název položky</t>
  </si>
  <si>
    <t xml:space="preserve">Počet balení za 4 roky </t>
  </si>
  <si>
    <t>Počet jednotek za 4 roky</t>
  </si>
  <si>
    <t>Cena za 1 l, 1 ks, 1 ks</t>
  </si>
  <si>
    <t>Cena za 4 roky</t>
  </si>
  <si>
    <t>Prostředek na podlahy koncentrovaný, balení 5 l</t>
  </si>
  <si>
    <t>Prostředek na strojní čištění podlah, speciální, balení 10 l</t>
  </si>
  <si>
    <t>Prostředek na koupelny s leskem, balení 5 l</t>
  </si>
  <si>
    <t>WC čistič gelový, balení 5 l</t>
  </si>
  <si>
    <t>Prostředek na okna a nerez, balení 500 ml</t>
  </si>
  <si>
    <t>Speciální dezinfekční prostředek pro kavárnu, balení 5 l)</t>
  </si>
  <si>
    <t>Čistič nábytku, balení 5 l</t>
  </si>
  <si>
    <t>Hygienické potřeby</t>
  </si>
  <si>
    <t>Mýdlo tekuté, balení 5 kg</t>
  </si>
  <si>
    <t>Toaletní papír , průměr 23 cm, 2vrstvý, balení 6 ks</t>
  </si>
  <si>
    <t>Toaletní papír, průměr 23 cm, 2vrstvý, balení 12x6 ks</t>
  </si>
  <si>
    <t>Jednorázové papírové ručníky, 2 vrstvy, 25x23 cm, balení 4000 ks</t>
  </si>
  <si>
    <t>Sáčky MDP, 20 l, černé, 50 ks v balení</t>
  </si>
  <si>
    <t>Sáčky MDP, 70 l, modré, 50 ks v balení</t>
  </si>
  <si>
    <t>Hygienické sáčky, 25 ks balení</t>
  </si>
  <si>
    <t>CELKEM</t>
  </si>
  <si>
    <t>520</t>
  </si>
  <si>
    <t>600</t>
  </si>
  <si>
    <t>480</t>
  </si>
  <si>
    <t>640</t>
  </si>
  <si>
    <t>40</t>
  </si>
  <si>
    <t>60</t>
  </si>
  <si>
    <t>140</t>
  </si>
  <si>
    <t>420</t>
  </si>
  <si>
    <t>8784</t>
  </si>
  <si>
    <t>6200</t>
  </si>
  <si>
    <t>57200</t>
  </si>
  <si>
    <t>8500</t>
  </si>
  <si>
    <t>1312000</t>
  </si>
  <si>
    <t>8640</t>
  </si>
  <si>
    <t>1. nadzemní podlaží - prostory pro veřejnost</t>
  </si>
  <si>
    <r>
      <t xml:space="preserve">1.nadzemní podlaží - prostory pro zaměstnance </t>
    </r>
    <r>
      <rPr>
        <sz val="11"/>
        <rFont val="Arial CE"/>
        <family val="2"/>
        <charset val="238"/>
      </rPr>
      <t>(WC, hala, zpracovnání fondů,</t>
    </r>
  </si>
  <si>
    <t>kancelář 05 PR</t>
  </si>
  <si>
    <t>kancelář 03 EO</t>
  </si>
  <si>
    <t>2.nadzemní podlaží  - prostory pro veřejnost</t>
  </si>
  <si>
    <t>2.nadzemní podlaží - prostory pro veřejnost - vestavěná mezipatra (3.nadzemní podlaží)</t>
  </si>
  <si>
    <t>4.nadzemní podlaží - prostory pro veřejnost</t>
  </si>
  <si>
    <t>2.nadzemní podlaží - prostory pro zaměstnance</t>
  </si>
  <si>
    <t>2.nadzemní podlaží - prostory pro zaměstnance - vestavěné mezipatro (3.nadz. podlaží)</t>
  </si>
  <si>
    <t>Vysvětlivky: "T" = týdně, "M"=měsíčně</t>
  </si>
  <si>
    <t>Ccenová kalkulace</t>
  </si>
  <si>
    <t xml:space="preserve">2x za 4 roky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</si>
</sst>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@&quot; l&quot;"/>
    <numFmt numFmtId="167" formatCode="@&quot; kg&quot;"/>
    <numFmt numFmtId="168" formatCode="@&quot; ks&quot;"/>
  </numFmts>
  <fonts count="13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 CE"/>
      <family val="2"/>
      <charset val="238"/>
    </font>
    <font>
      <b/>
      <u/>
      <sz val="8"/>
      <name val="Arial CE"/>
      <family val="2"/>
      <charset val="238"/>
    </font>
    <font>
      <u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/>
    <xf numFmtId="0" fontId="3" fillId="0" borderId="0" xfId="0" applyFont="1"/>
    <xf numFmtId="0" fontId="0" fillId="0" borderId="0" xfId="0" applyAlignment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Alignment="1"/>
    <xf numFmtId="0" fontId="5" fillId="0" borderId="0" xfId="0" applyFont="1"/>
    <xf numFmtId="0" fontId="4" fillId="0" borderId="0" xfId="0" applyFont="1"/>
    <xf numFmtId="0" fontId="4" fillId="0" borderId="0" xfId="0" applyFont="1" applyFill="1" applyBorder="1" applyAlignment="1"/>
    <xf numFmtId="0" fontId="7" fillId="0" borderId="0" xfId="0" applyFont="1"/>
    <xf numFmtId="0" fontId="8" fillId="0" borderId="0" xfId="0" applyFont="1"/>
    <xf numFmtId="0" fontId="6" fillId="0" borderId="0" xfId="0" applyFont="1" applyFill="1" applyBorder="1" applyAlignment="1">
      <alignment horizontal="left" vertical="top"/>
    </xf>
    <xf numFmtId="0" fontId="6" fillId="0" borderId="0" xfId="0" applyFont="1"/>
    <xf numFmtId="0" fontId="9" fillId="0" borderId="0" xfId="0" applyFont="1" applyAlignment="1">
      <alignment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>
      <alignment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horizontal="left" vertical="top" wrapText="1"/>
    </xf>
    <xf numFmtId="0" fontId="10" fillId="0" borderId="0" xfId="0" applyFont="1"/>
    <xf numFmtId="0" fontId="11" fillId="0" borderId="1" xfId="0" applyFont="1" applyBorder="1" applyAlignment="1" applyProtection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6" xfId="0" applyFont="1" applyBorder="1" applyAlignment="1">
      <alignment vertical="center"/>
    </xf>
    <xf numFmtId="0" fontId="4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5" fillId="0" borderId="0" xfId="0" applyFont="1" applyProtection="1"/>
    <xf numFmtId="0" fontId="1" fillId="0" borderId="0" xfId="0" applyFont="1" applyProtection="1"/>
    <xf numFmtId="0" fontId="3" fillId="0" borderId="0" xfId="0" applyFont="1" applyProtection="1"/>
    <xf numFmtId="0" fontId="0" fillId="0" borderId="0" xfId="0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top" wrapText="1"/>
    </xf>
    <xf numFmtId="14" fontId="0" fillId="0" borderId="0" xfId="0" applyNumberFormat="1" applyAlignment="1" applyProtection="1">
      <alignment horizontal="left" vertical="top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</xf>
    <xf numFmtId="0" fontId="12" fillId="0" borderId="0" xfId="0" applyFont="1"/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4" fillId="0" borderId="0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4" fillId="0" borderId="1" xfId="0" applyNumberFormat="1" applyFont="1" applyBorder="1" applyAlignment="1" applyProtection="1">
      <alignment horizontal="left" vertical="top" wrapText="1"/>
    </xf>
    <xf numFmtId="166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167" fontId="0" fillId="0" borderId="1" xfId="0" applyNumberFormat="1" applyBorder="1" applyAlignment="1">
      <alignment horizontal="right" vertical="top" wrapText="1"/>
    </xf>
    <xf numFmtId="168" fontId="0" fillId="0" borderId="1" xfId="0" applyNumberFormat="1" applyBorder="1" applyAlignment="1">
      <alignment horizontal="right" vertical="top" wrapText="1"/>
    </xf>
    <xf numFmtId="0" fontId="11" fillId="0" borderId="1" xfId="0" applyFont="1" applyFill="1" applyBorder="1" applyAlignment="1" applyProtection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st%20B%20kalkulace%20venkovni%20pros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tabSelected="1" workbookViewId="0">
      <selection activeCell="A163" sqref="A163:XFD163"/>
    </sheetView>
  </sheetViews>
  <sheetFormatPr defaultRowHeight="12.75" x14ac:dyDescent="0.2"/>
  <cols>
    <col min="1" max="1" width="5.140625" customWidth="1"/>
    <col min="2" max="2" width="16.5703125" customWidth="1"/>
    <col min="3" max="3" width="10.28515625" customWidth="1"/>
    <col min="4" max="5" width="7.5703125" customWidth="1"/>
    <col min="6" max="6" width="11.140625" customWidth="1"/>
    <col min="7" max="7" width="9.5703125" customWidth="1"/>
    <col min="8" max="8" width="12" customWidth="1"/>
    <col min="9" max="9" width="12.140625" customWidth="1"/>
  </cols>
  <sheetData>
    <row r="1" spans="1:9" s="33" customFormat="1" ht="24" customHeight="1" x14ac:dyDescent="0.2">
      <c r="A1" s="36" t="s">
        <v>0</v>
      </c>
    </row>
    <row r="2" spans="1:9" s="33" customFormat="1" ht="24" customHeight="1" x14ac:dyDescent="0.2">
      <c r="A2" s="36" t="s">
        <v>10</v>
      </c>
      <c r="B2" s="36"/>
      <c r="C2" s="36"/>
      <c r="D2" s="36"/>
      <c r="E2" s="36"/>
      <c r="F2" s="36"/>
    </row>
    <row r="3" spans="1:9" s="33" customFormat="1" ht="24" customHeight="1" x14ac:dyDescent="0.2">
      <c r="A3" s="36" t="s">
        <v>11</v>
      </c>
    </row>
    <row r="4" spans="1:9" ht="24" customHeight="1" x14ac:dyDescent="0.2"/>
    <row r="5" spans="1:9" s="55" customFormat="1" ht="15" x14ac:dyDescent="0.25">
      <c r="A5" s="34" t="s">
        <v>168</v>
      </c>
    </row>
    <row r="7" spans="1:9" s="55" customFormat="1" ht="15" customHeight="1" x14ac:dyDescent="0.25">
      <c r="A7" s="46" t="s">
        <v>169</v>
      </c>
      <c r="B7" s="46" t="s">
        <v>2</v>
      </c>
      <c r="C7" s="46" t="s">
        <v>3</v>
      </c>
      <c r="D7" s="46" t="s">
        <v>4</v>
      </c>
      <c r="E7" s="46" t="s">
        <v>170</v>
      </c>
      <c r="F7" s="46" t="s">
        <v>171</v>
      </c>
      <c r="G7" s="52" t="s">
        <v>7</v>
      </c>
      <c r="H7" s="53"/>
      <c r="I7" s="54"/>
    </row>
    <row r="8" spans="1:9" s="55" customFormat="1" ht="51" x14ac:dyDescent="0.25">
      <c r="A8" s="47"/>
      <c r="B8" s="47"/>
      <c r="C8" s="47"/>
      <c r="D8" s="47"/>
      <c r="E8" s="47"/>
      <c r="F8" s="47"/>
      <c r="G8" s="39" t="s">
        <v>172</v>
      </c>
      <c r="H8" s="39" t="s">
        <v>173</v>
      </c>
      <c r="I8" s="39" t="s">
        <v>174</v>
      </c>
    </row>
    <row r="9" spans="1:9" ht="22.5" customHeight="1" x14ac:dyDescent="0.2">
      <c r="A9" s="2" t="s">
        <v>12</v>
      </c>
      <c r="B9" s="2" t="s">
        <v>175</v>
      </c>
      <c r="C9" s="2" t="s">
        <v>14</v>
      </c>
      <c r="D9" s="2">
        <v>218</v>
      </c>
      <c r="E9" s="2" t="s">
        <v>67</v>
      </c>
      <c r="F9" s="2"/>
      <c r="G9" s="20" t="s">
        <v>9</v>
      </c>
      <c r="H9" s="8" t="e">
        <f>G9*5</f>
        <v>#VALUE!</v>
      </c>
      <c r="I9" s="8" t="e">
        <f>H9*209.71</f>
        <v>#VALUE!</v>
      </c>
    </row>
    <row r="10" spans="1:9" ht="38.25" x14ac:dyDescent="0.2">
      <c r="A10" s="2" t="s">
        <v>15</v>
      </c>
      <c r="B10" s="2" t="s">
        <v>176</v>
      </c>
      <c r="C10" s="2" t="s">
        <v>177</v>
      </c>
      <c r="D10" s="2">
        <v>8.5399999999999991</v>
      </c>
      <c r="E10" s="2" t="s">
        <v>51</v>
      </c>
      <c r="F10" s="2"/>
      <c r="G10" s="20" t="s">
        <v>9</v>
      </c>
      <c r="H10" s="8" t="e">
        <f>G10*1</f>
        <v>#VALUE!</v>
      </c>
      <c r="I10" s="8" t="e">
        <f>H10*209.71</f>
        <v>#VALUE!</v>
      </c>
    </row>
    <row r="11" spans="1:9" ht="38.25" x14ac:dyDescent="0.2">
      <c r="A11" s="2" t="s">
        <v>19</v>
      </c>
      <c r="B11" s="2" t="s">
        <v>178</v>
      </c>
      <c r="C11" s="2" t="s">
        <v>177</v>
      </c>
      <c r="D11" s="2">
        <v>7.74</v>
      </c>
      <c r="E11" s="2" t="s">
        <v>51</v>
      </c>
      <c r="F11" s="2"/>
      <c r="G11" s="20" t="s">
        <v>9</v>
      </c>
      <c r="H11" s="8" t="e">
        <f>G11*1</f>
        <v>#VALUE!</v>
      </c>
      <c r="I11" s="8" t="e">
        <f>H11*209.71</f>
        <v>#VALUE!</v>
      </c>
    </row>
    <row r="12" spans="1:9" ht="22.5" x14ac:dyDescent="0.2">
      <c r="A12" s="2" t="s">
        <v>21</v>
      </c>
      <c r="B12" s="2" t="s">
        <v>179</v>
      </c>
      <c r="C12" s="2" t="s">
        <v>14</v>
      </c>
      <c r="D12" s="2">
        <v>177.38</v>
      </c>
      <c r="E12" s="2" t="s">
        <v>51</v>
      </c>
      <c r="F12" s="2"/>
      <c r="G12" s="20" t="s">
        <v>9</v>
      </c>
      <c r="H12" s="8" t="e">
        <f>G12*1</f>
        <v>#VALUE!</v>
      </c>
      <c r="I12" s="8" t="e">
        <f>H12*209.71</f>
        <v>#VALUE!</v>
      </c>
    </row>
    <row r="13" spans="1:9" x14ac:dyDescent="0.2">
      <c r="A13" s="51" t="s">
        <v>152</v>
      </c>
      <c r="B13" s="51"/>
      <c r="C13" s="51"/>
      <c r="D13" s="51"/>
      <c r="E13" s="51"/>
      <c r="F13" s="51"/>
      <c r="G13" s="51"/>
      <c r="H13" s="29" t="e">
        <f>SUM(H9:H12)</f>
        <v>#VALUE!</v>
      </c>
      <c r="I13" s="29" t="e">
        <f>SUM(I9:I12)</f>
        <v>#VALUE!</v>
      </c>
    </row>
    <row r="14" spans="1:9" s="33" customFormat="1" x14ac:dyDescent="0.2">
      <c r="A14" s="9" t="s">
        <v>60</v>
      </c>
    </row>
    <row r="15" spans="1:9" s="33" customFormat="1" x14ac:dyDescent="0.2">
      <c r="A15" s="9"/>
    </row>
    <row r="16" spans="1:9" s="33" customFormat="1" x14ac:dyDescent="0.2">
      <c r="A16" s="9"/>
    </row>
    <row r="17" spans="1:12" s="33" customFormat="1" x14ac:dyDescent="0.2">
      <c r="A17" s="36"/>
    </row>
    <row r="18" spans="1:12" s="33" customFormat="1" ht="15" x14ac:dyDescent="0.25">
      <c r="A18" s="34" t="s">
        <v>216</v>
      </c>
      <c r="B18" s="35"/>
      <c r="C18" s="35"/>
      <c r="D18" s="35"/>
    </row>
    <row r="19" spans="1:12" s="33" customFormat="1" x14ac:dyDescent="0.2"/>
    <row r="20" spans="1:12" s="38" customFormat="1" x14ac:dyDescent="0.2">
      <c r="A20" s="46" t="s">
        <v>1</v>
      </c>
      <c r="B20" s="46" t="s">
        <v>2</v>
      </c>
      <c r="C20" s="46" t="s">
        <v>3</v>
      </c>
      <c r="D20" s="46" t="s">
        <v>4</v>
      </c>
      <c r="E20" s="46" t="s">
        <v>5</v>
      </c>
      <c r="F20" s="46" t="s">
        <v>6</v>
      </c>
      <c r="G20" s="52" t="s">
        <v>7</v>
      </c>
      <c r="H20" s="53"/>
      <c r="I20" s="54"/>
    </row>
    <row r="21" spans="1:12" s="38" customFormat="1" ht="63.75" x14ac:dyDescent="0.2">
      <c r="A21" s="47"/>
      <c r="B21" s="47"/>
      <c r="C21" s="47"/>
      <c r="D21" s="47"/>
      <c r="E21" s="47"/>
      <c r="F21" s="47"/>
      <c r="G21" s="39" t="s">
        <v>8</v>
      </c>
      <c r="H21" s="39" t="s">
        <v>151</v>
      </c>
      <c r="I21" s="39" t="s">
        <v>167</v>
      </c>
      <c r="K21" s="40"/>
      <c r="L21" s="40"/>
    </row>
    <row r="22" spans="1:12" s="3" customFormat="1" ht="22.5" x14ac:dyDescent="0.2">
      <c r="A22" s="2" t="s">
        <v>12</v>
      </c>
      <c r="B22" s="2" t="s">
        <v>13</v>
      </c>
      <c r="C22" s="2" t="s">
        <v>14</v>
      </c>
      <c r="D22" s="2">
        <v>58.08</v>
      </c>
      <c r="E22" s="2" t="s">
        <v>17</v>
      </c>
      <c r="F22" s="2"/>
      <c r="G22" s="20" t="s">
        <v>9</v>
      </c>
      <c r="H22" s="8" t="e">
        <f>G22*6</f>
        <v>#VALUE!</v>
      </c>
      <c r="I22" s="8" t="e">
        <f>H22*209.71</f>
        <v>#VALUE!</v>
      </c>
    </row>
    <row r="23" spans="1:12" s="3" customFormat="1" ht="25.5" x14ac:dyDescent="0.2">
      <c r="A23" s="2" t="s">
        <v>15</v>
      </c>
      <c r="B23" s="2" t="s">
        <v>13</v>
      </c>
      <c r="C23" s="2" t="s">
        <v>16</v>
      </c>
      <c r="D23" s="2">
        <v>2</v>
      </c>
      <c r="E23" s="2" t="s">
        <v>17</v>
      </c>
      <c r="F23" s="2" t="s">
        <v>18</v>
      </c>
      <c r="G23" s="20" t="s">
        <v>9</v>
      </c>
      <c r="H23" s="8" t="e">
        <f>G23*6</f>
        <v>#VALUE!</v>
      </c>
      <c r="I23" s="8" t="e">
        <f t="shared" ref="I23:I37" si="0">H23*209.71</f>
        <v>#VALUE!</v>
      </c>
    </row>
    <row r="24" spans="1:12" s="3" customFormat="1" ht="22.5" x14ac:dyDescent="0.2">
      <c r="A24" s="2" t="s">
        <v>19</v>
      </c>
      <c r="B24" s="2" t="s">
        <v>20</v>
      </c>
      <c r="C24" s="2" t="s">
        <v>14</v>
      </c>
      <c r="D24" s="2">
        <v>492.56</v>
      </c>
      <c r="E24" s="2" t="s">
        <v>17</v>
      </c>
      <c r="F24" s="2"/>
      <c r="G24" s="20" t="s">
        <v>9</v>
      </c>
      <c r="H24" s="8" t="e">
        <f>G24*6</f>
        <v>#VALUE!</v>
      </c>
      <c r="I24" s="8" t="e">
        <f t="shared" si="0"/>
        <v>#VALUE!</v>
      </c>
    </row>
    <row r="25" spans="1:12" s="3" customFormat="1" ht="22.5" x14ac:dyDescent="0.2">
      <c r="A25" s="2" t="s">
        <v>21</v>
      </c>
      <c r="B25" s="2" t="s">
        <v>22</v>
      </c>
      <c r="C25" s="2" t="s">
        <v>14</v>
      </c>
      <c r="D25" s="2">
        <v>26.19</v>
      </c>
      <c r="E25" s="2" t="s">
        <v>17</v>
      </c>
      <c r="F25" s="2"/>
      <c r="G25" s="20" t="s">
        <v>9</v>
      </c>
      <c r="H25" s="8" t="e">
        <f>G25*6</f>
        <v>#VALUE!</v>
      </c>
      <c r="I25" s="8" t="e">
        <f t="shared" si="0"/>
        <v>#VALUE!</v>
      </c>
    </row>
    <row r="26" spans="1:12" s="3" customFormat="1" ht="22.5" x14ac:dyDescent="0.2">
      <c r="A26" s="2" t="s">
        <v>23</v>
      </c>
      <c r="B26" s="2" t="s">
        <v>24</v>
      </c>
      <c r="C26" s="2" t="s">
        <v>14</v>
      </c>
      <c r="D26" s="2">
        <v>28.51</v>
      </c>
      <c r="E26" s="2" t="s">
        <v>17</v>
      </c>
      <c r="F26" s="2"/>
      <c r="G26" s="20" t="s">
        <v>9</v>
      </c>
      <c r="H26" s="8" t="e">
        <f>G26*6</f>
        <v>#VALUE!</v>
      </c>
      <c r="I26" s="8" t="e">
        <f t="shared" si="0"/>
        <v>#VALUE!</v>
      </c>
    </row>
    <row r="27" spans="1:12" s="3" customFormat="1" ht="25.5" x14ac:dyDescent="0.2">
      <c r="A27" s="2" t="s">
        <v>25</v>
      </c>
      <c r="B27" s="2" t="s">
        <v>26</v>
      </c>
      <c r="C27" s="2" t="s">
        <v>27</v>
      </c>
      <c r="D27" s="2">
        <v>61.41</v>
      </c>
      <c r="E27" s="2" t="s">
        <v>28</v>
      </c>
      <c r="F27" s="2"/>
      <c r="G27" s="20" t="s">
        <v>9</v>
      </c>
      <c r="H27" s="8" t="e">
        <f>G27*2</f>
        <v>#VALUE!</v>
      </c>
      <c r="I27" s="8" t="e">
        <f t="shared" si="0"/>
        <v>#VALUE!</v>
      </c>
    </row>
    <row r="28" spans="1:12" s="3" customFormat="1" ht="25.5" x14ac:dyDescent="0.2">
      <c r="A28" s="2" t="s">
        <v>29</v>
      </c>
      <c r="B28" s="2" t="s">
        <v>30</v>
      </c>
      <c r="C28" s="2" t="s">
        <v>31</v>
      </c>
      <c r="D28" s="2">
        <v>82.29</v>
      </c>
      <c r="E28" s="2" t="s">
        <v>17</v>
      </c>
      <c r="F28" s="2"/>
      <c r="G28" s="20" t="s">
        <v>9</v>
      </c>
      <c r="H28" s="8" t="e">
        <f>G28*6</f>
        <v>#VALUE!</v>
      </c>
      <c r="I28" s="8" t="e">
        <f t="shared" si="0"/>
        <v>#VALUE!</v>
      </c>
    </row>
    <row r="29" spans="1:12" s="3" customFormat="1" ht="25.5" x14ac:dyDescent="0.2">
      <c r="A29" s="2" t="s">
        <v>32</v>
      </c>
      <c r="B29" s="2" t="s">
        <v>33</v>
      </c>
      <c r="C29" s="2" t="s">
        <v>34</v>
      </c>
      <c r="D29" s="2">
        <v>13.59</v>
      </c>
      <c r="E29" s="2" t="s">
        <v>17</v>
      </c>
      <c r="F29" s="2" t="s">
        <v>35</v>
      </c>
      <c r="G29" s="20" t="s">
        <v>9</v>
      </c>
      <c r="H29" s="8" t="e">
        <f>G29*6</f>
        <v>#VALUE!</v>
      </c>
      <c r="I29" s="8" t="e">
        <f t="shared" si="0"/>
        <v>#VALUE!</v>
      </c>
    </row>
    <row r="30" spans="1:12" s="3" customFormat="1" ht="25.5" x14ac:dyDescent="0.2">
      <c r="A30" s="2" t="s">
        <v>36</v>
      </c>
      <c r="B30" s="2" t="s">
        <v>37</v>
      </c>
      <c r="C30" s="2" t="s">
        <v>38</v>
      </c>
      <c r="D30" s="2">
        <v>21.53</v>
      </c>
      <c r="E30" s="2" t="s">
        <v>17</v>
      </c>
      <c r="F30" s="2"/>
      <c r="G30" s="20" t="s">
        <v>9</v>
      </c>
      <c r="H30" s="8" t="e">
        <f>G30*6</f>
        <v>#VALUE!</v>
      </c>
      <c r="I30" s="8" t="e">
        <f t="shared" si="0"/>
        <v>#VALUE!</v>
      </c>
    </row>
    <row r="31" spans="1:12" s="3" customFormat="1" ht="25.5" x14ac:dyDescent="0.2">
      <c r="A31" s="2" t="s">
        <v>39</v>
      </c>
      <c r="B31" s="2" t="s">
        <v>40</v>
      </c>
      <c r="C31" s="2" t="s">
        <v>14</v>
      </c>
      <c r="D31" s="2">
        <v>15.06</v>
      </c>
      <c r="E31" s="2" t="s">
        <v>41</v>
      </c>
      <c r="F31" s="2" t="s">
        <v>42</v>
      </c>
      <c r="G31" s="20" t="s">
        <v>9</v>
      </c>
      <c r="H31" s="8" t="e">
        <f>G31*12</f>
        <v>#VALUE!</v>
      </c>
      <c r="I31" s="8" t="e">
        <f t="shared" si="0"/>
        <v>#VALUE!</v>
      </c>
    </row>
    <row r="32" spans="1:12" s="3" customFormat="1" ht="25.5" x14ac:dyDescent="0.2">
      <c r="A32" s="2" t="s">
        <v>43</v>
      </c>
      <c r="B32" s="2" t="s">
        <v>44</v>
      </c>
      <c r="C32" s="2" t="s">
        <v>14</v>
      </c>
      <c r="D32" s="2">
        <v>14.44</v>
      </c>
      <c r="E32" s="2" t="s">
        <v>41</v>
      </c>
      <c r="F32" s="2" t="s">
        <v>42</v>
      </c>
      <c r="G32" s="20" t="s">
        <v>9</v>
      </c>
      <c r="H32" s="8" t="e">
        <f>G32*12</f>
        <v>#VALUE!</v>
      </c>
      <c r="I32" s="8" t="e">
        <f t="shared" si="0"/>
        <v>#VALUE!</v>
      </c>
    </row>
    <row r="33" spans="1:9" s="3" customFormat="1" ht="25.5" x14ac:dyDescent="0.2">
      <c r="A33" s="2" t="s">
        <v>45</v>
      </c>
      <c r="B33" s="2" t="s">
        <v>46</v>
      </c>
      <c r="C33" s="2" t="s">
        <v>38</v>
      </c>
      <c r="D33" s="2">
        <v>136.12</v>
      </c>
      <c r="E33" s="2" t="s">
        <v>17</v>
      </c>
      <c r="F33" s="2"/>
      <c r="G33" s="20" t="s">
        <v>9</v>
      </c>
      <c r="H33" s="8" t="e">
        <f>G33*6</f>
        <v>#VALUE!</v>
      </c>
      <c r="I33" s="8" t="e">
        <f t="shared" si="0"/>
        <v>#VALUE!</v>
      </c>
    </row>
    <row r="34" spans="1:9" s="3" customFormat="1" ht="25.5" x14ac:dyDescent="0.2">
      <c r="A34" s="2" t="s">
        <v>47</v>
      </c>
      <c r="B34" s="2" t="s">
        <v>48</v>
      </c>
      <c r="C34" s="2" t="s">
        <v>14</v>
      </c>
      <c r="D34" s="2">
        <v>44.3</v>
      </c>
      <c r="E34" s="2" t="s">
        <v>17</v>
      </c>
      <c r="F34" s="2" t="s">
        <v>62</v>
      </c>
      <c r="G34" s="20" t="s">
        <v>9</v>
      </c>
      <c r="H34" s="8" t="e">
        <f>G34*6</f>
        <v>#VALUE!</v>
      </c>
      <c r="I34" s="8" t="e">
        <f t="shared" si="0"/>
        <v>#VALUE!</v>
      </c>
    </row>
    <row r="35" spans="1:9" s="3" customFormat="1" ht="63.75" x14ac:dyDescent="0.2">
      <c r="A35" s="2" t="s">
        <v>49</v>
      </c>
      <c r="B35" s="2" t="s">
        <v>50</v>
      </c>
      <c r="C35" s="2" t="s">
        <v>38</v>
      </c>
      <c r="D35" s="2">
        <v>236.59</v>
      </c>
      <c r="E35" s="2" t="s">
        <v>67</v>
      </c>
      <c r="F35" s="2" t="s">
        <v>52</v>
      </c>
      <c r="G35" s="20" t="s">
        <v>9</v>
      </c>
      <c r="H35" s="8" t="e">
        <f>G35*5</f>
        <v>#VALUE!</v>
      </c>
      <c r="I35" s="8" t="e">
        <f t="shared" si="0"/>
        <v>#VALUE!</v>
      </c>
    </row>
    <row r="36" spans="1:9" s="3" customFormat="1" ht="38.25" x14ac:dyDescent="0.2">
      <c r="A36" s="2" t="s">
        <v>53</v>
      </c>
      <c r="B36" s="2" t="s">
        <v>54</v>
      </c>
      <c r="C36" s="2" t="s">
        <v>14</v>
      </c>
      <c r="D36" s="2">
        <v>27.63</v>
      </c>
      <c r="E36" s="2" t="s">
        <v>17</v>
      </c>
      <c r="F36" s="2" t="s">
        <v>57</v>
      </c>
      <c r="G36" s="20" t="s">
        <v>9</v>
      </c>
      <c r="H36" s="8" t="e">
        <f>G36*6</f>
        <v>#VALUE!</v>
      </c>
      <c r="I36" s="8" t="e">
        <f t="shared" si="0"/>
        <v>#VALUE!</v>
      </c>
    </row>
    <row r="37" spans="1:9" s="3" customFormat="1" ht="25.5" x14ac:dyDescent="0.2">
      <c r="A37" s="2" t="s">
        <v>55</v>
      </c>
      <c r="B37" s="2" t="s">
        <v>56</v>
      </c>
      <c r="C37" s="2" t="s">
        <v>38</v>
      </c>
      <c r="D37" s="2">
        <v>8.18</v>
      </c>
      <c r="E37" s="2" t="s">
        <v>51</v>
      </c>
      <c r="F37" s="2"/>
      <c r="G37" s="20" t="s">
        <v>9</v>
      </c>
      <c r="H37" s="8" t="e">
        <f>G37*1</f>
        <v>#VALUE!</v>
      </c>
      <c r="I37" s="8" t="e">
        <f t="shared" si="0"/>
        <v>#VALUE!</v>
      </c>
    </row>
    <row r="38" spans="1:9" s="3" customFormat="1" ht="25.5" x14ac:dyDescent="0.2">
      <c r="A38" s="2" t="s">
        <v>58</v>
      </c>
      <c r="B38" s="2" t="s">
        <v>59</v>
      </c>
      <c r="C38" s="2" t="s">
        <v>38</v>
      </c>
      <c r="D38" s="2">
        <v>20.63</v>
      </c>
      <c r="E38" s="2" t="s">
        <v>51</v>
      </c>
      <c r="F38" s="2"/>
      <c r="G38" s="20" t="s">
        <v>9</v>
      </c>
      <c r="H38" s="8" t="e">
        <f>G38*1</f>
        <v>#VALUE!</v>
      </c>
      <c r="I38" s="8" t="e">
        <f>H38*209.71</f>
        <v>#VALUE!</v>
      </c>
    </row>
    <row r="39" spans="1:9" s="30" customFormat="1" x14ac:dyDescent="0.2">
      <c r="A39" s="51" t="s">
        <v>152</v>
      </c>
      <c r="B39" s="51"/>
      <c r="C39" s="51"/>
      <c r="D39" s="51"/>
      <c r="E39" s="51"/>
      <c r="F39" s="51"/>
      <c r="G39" s="51"/>
      <c r="H39" s="29" t="e">
        <f>SUM(H22:H38)</f>
        <v>#VALUE!</v>
      </c>
      <c r="I39" s="29" t="e">
        <f>SUM(I22:I38)</f>
        <v>#VALUE!</v>
      </c>
    </row>
    <row r="40" spans="1:9" s="10" customFormat="1" ht="11.25" x14ac:dyDescent="0.2">
      <c r="A40" s="9" t="s">
        <v>60</v>
      </c>
    </row>
    <row r="41" spans="1:9" s="10" customFormat="1" ht="11.25" x14ac:dyDescent="0.2">
      <c r="A41" s="9" t="s">
        <v>63</v>
      </c>
    </row>
    <row r="42" spans="1:9" s="10" customFormat="1" ht="11.25" x14ac:dyDescent="0.2">
      <c r="A42" s="10" t="s">
        <v>64</v>
      </c>
    </row>
    <row r="43" spans="1:9" s="7" customFormat="1" x14ac:dyDescent="0.2">
      <c r="A43" s="10" t="s">
        <v>153</v>
      </c>
      <c r="B43" s="10"/>
      <c r="C43" s="10"/>
    </row>
    <row r="44" spans="1:9" s="7" customFormat="1" x14ac:dyDescent="0.2">
      <c r="A44" s="10"/>
      <c r="B44" s="10"/>
      <c r="C44" s="10"/>
    </row>
    <row r="45" spans="1:9" s="7" customFormat="1" x14ac:dyDescent="0.2">
      <c r="A45" s="10"/>
      <c r="B45" s="10"/>
      <c r="C45" s="10"/>
    </row>
    <row r="46" spans="1:9" s="7" customFormat="1" x14ac:dyDescent="0.2">
      <c r="A46" s="10"/>
      <c r="B46" s="10"/>
      <c r="C46" s="10"/>
    </row>
    <row r="47" spans="1:9" s="6" customFormat="1" ht="15" x14ac:dyDescent="0.25">
      <c r="A47" s="5" t="s">
        <v>217</v>
      </c>
      <c r="B47" s="11"/>
      <c r="C47" s="11"/>
      <c r="D47" s="11"/>
    </row>
    <row r="48" spans="1:9" s="11" customFormat="1" ht="14.25" x14ac:dyDescent="0.2">
      <c r="A48" s="11" t="s">
        <v>65</v>
      </c>
    </row>
    <row r="49" spans="1:9" x14ac:dyDescent="0.2">
      <c r="A49" s="1"/>
      <c r="B49" s="1"/>
      <c r="C49" s="1"/>
      <c r="D49" s="1"/>
      <c r="E49" s="1"/>
      <c r="F49" s="1"/>
    </row>
    <row r="50" spans="1:9" s="3" customFormat="1" x14ac:dyDescent="0.2">
      <c r="A50" s="44" t="s">
        <v>1</v>
      </c>
      <c r="B50" s="44" t="s">
        <v>2</v>
      </c>
      <c r="C50" s="44" t="s">
        <v>3</v>
      </c>
      <c r="D50" s="44" t="s">
        <v>4</v>
      </c>
      <c r="E50" s="44" t="s">
        <v>5</v>
      </c>
      <c r="F50" s="44" t="s">
        <v>6</v>
      </c>
      <c r="G50" s="48" t="s">
        <v>7</v>
      </c>
      <c r="H50" s="49"/>
      <c r="I50" s="50"/>
    </row>
    <row r="51" spans="1:9" s="3" customFormat="1" ht="75.75" customHeight="1" x14ac:dyDescent="0.2">
      <c r="A51" s="45"/>
      <c r="B51" s="45"/>
      <c r="C51" s="45"/>
      <c r="D51" s="45"/>
      <c r="E51" s="45"/>
      <c r="F51" s="45"/>
      <c r="G51" s="4" t="s">
        <v>8</v>
      </c>
      <c r="H51" s="4" t="s">
        <v>151</v>
      </c>
      <c r="I51" s="4" t="s">
        <v>167</v>
      </c>
    </row>
    <row r="52" spans="1:9" s="3" customFormat="1" ht="25.5" x14ac:dyDescent="0.2">
      <c r="A52" s="2" t="s">
        <v>12</v>
      </c>
      <c r="B52" s="2" t="s">
        <v>66</v>
      </c>
      <c r="C52" s="2" t="s">
        <v>14</v>
      </c>
      <c r="D52" s="2">
        <v>14.62</v>
      </c>
      <c r="E52" s="2" t="s">
        <v>67</v>
      </c>
      <c r="F52" s="2"/>
      <c r="G52" s="20" t="s">
        <v>9</v>
      </c>
      <c r="H52" s="8" t="e">
        <f>G52*5</f>
        <v>#VALUE!</v>
      </c>
      <c r="I52" s="8" t="e">
        <f>H52*209.71</f>
        <v>#VALUE!</v>
      </c>
    </row>
    <row r="53" spans="1:9" s="3" customFormat="1" ht="25.5" x14ac:dyDescent="0.2">
      <c r="A53" s="2" t="s">
        <v>15</v>
      </c>
      <c r="B53" s="2" t="s">
        <v>68</v>
      </c>
      <c r="C53" s="2" t="s">
        <v>14</v>
      </c>
      <c r="D53" s="2">
        <v>11.74</v>
      </c>
      <c r="E53" s="2" t="s">
        <v>67</v>
      </c>
      <c r="F53" s="2"/>
      <c r="G53" s="20" t="s">
        <v>9</v>
      </c>
      <c r="H53" s="8" t="e">
        <f>G53*5</f>
        <v>#VALUE!</v>
      </c>
      <c r="I53" s="8" t="e">
        <f t="shared" ref="I53:I76" si="1">H53*209.71</f>
        <v>#VALUE!</v>
      </c>
    </row>
    <row r="54" spans="1:9" s="3" customFormat="1" ht="25.5" x14ac:dyDescent="0.2">
      <c r="A54" s="2" t="s">
        <v>19</v>
      </c>
      <c r="B54" s="2" t="s">
        <v>69</v>
      </c>
      <c r="C54" s="2" t="s">
        <v>38</v>
      </c>
      <c r="D54" s="2">
        <v>89.9</v>
      </c>
      <c r="E54" s="2" t="s">
        <v>67</v>
      </c>
      <c r="F54" s="2"/>
      <c r="G54" s="20" t="s">
        <v>9</v>
      </c>
      <c r="H54" s="8" t="e">
        <f>G54*5</f>
        <v>#VALUE!</v>
      </c>
      <c r="I54" s="8" t="e">
        <f t="shared" si="1"/>
        <v>#VALUE!</v>
      </c>
    </row>
    <row r="55" spans="1:9" s="3" customFormat="1" ht="25.5" x14ac:dyDescent="0.2">
      <c r="A55" s="2" t="s">
        <v>21</v>
      </c>
      <c r="B55" s="2" t="s">
        <v>70</v>
      </c>
      <c r="C55" s="2" t="s">
        <v>38</v>
      </c>
      <c r="D55" s="2">
        <v>32.869999999999997</v>
      </c>
      <c r="E55" s="2" t="s">
        <v>51</v>
      </c>
      <c r="F55" s="2"/>
      <c r="G55" s="20" t="s">
        <v>9</v>
      </c>
      <c r="H55" s="8" t="e">
        <f>G55*1</f>
        <v>#VALUE!</v>
      </c>
      <c r="I55" s="8" t="e">
        <f t="shared" si="1"/>
        <v>#VALUE!</v>
      </c>
    </row>
    <row r="56" spans="1:9" s="3" customFormat="1" ht="25.5" x14ac:dyDescent="0.2">
      <c r="A56" s="2" t="s">
        <v>23</v>
      </c>
      <c r="B56" s="2" t="s">
        <v>71</v>
      </c>
      <c r="C56" s="2" t="s">
        <v>38</v>
      </c>
      <c r="D56" s="2">
        <v>21.17</v>
      </c>
      <c r="E56" s="2" t="s">
        <v>51</v>
      </c>
      <c r="F56" s="2"/>
      <c r="G56" s="20" t="s">
        <v>9</v>
      </c>
      <c r="H56" s="8" t="e">
        <f t="shared" ref="H56:H59" si="2">G56*1</f>
        <v>#VALUE!</v>
      </c>
      <c r="I56" s="8" t="e">
        <f t="shared" si="1"/>
        <v>#VALUE!</v>
      </c>
    </row>
    <row r="57" spans="1:9" s="3" customFormat="1" ht="25.5" x14ac:dyDescent="0.2">
      <c r="A57" s="2" t="s">
        <v>25</v>
      </c>
      <c r="B57" s="2" t="s">
        <v>72</v>
      </c>
      <c r="C57" s="2" t="s">
        <v>38</v>
      </c>
      <c r="D57" s="2">
        <v>21.1</v>
      </c>
      <c r="E57" s="2" t="s">
        <v>51</v>
      </c>
      <c r="F57" s="2"/>
      <c r="G57" s="20" t="s">
        <v>9</v>
      </c>
      <c r="H57" s="8" t="e">
        <f t="shared" si="2"/>
        <v>#VALUE!</v>
      </c>
      <c r="I57" s="8" t="e">
        <f t="shared" si="1"/>
        <v>#VALUE!</v>
      </c>
    </row>
    <row r="58" spans="1:9" s="3" customFormat="1" ht="25.5" x14ac:dyDescent="0.2">
      <c r="A58" s="2" t="s">
        <v>29</v>
      </c>
      <c r="B58" s="2" t="s">
        <v>73</v>
      </c>
      <c r="C58" s="2" t="s">
        <v>38</v>
      </c>
      <c r="D58" s="2">
        <v>14.11</v>
      </c>
      <c r="E58" s="2" t="s">
        <v>51</v>
      </c>
      <c r="F58" s="2"/>
      <c r="G58" s="20" t="s">
        <v>9</v>
      </c>
      <c r="H58" s="8" t="e">
        <f t="shared" si="2"/>
        <v>#VALUE!</v>
      </c>
      <c r="I58" s="8" t="e">
        <f t="shared" si="1"/>
        <v>#VALUE!</v>
      </c>
    </row>
    <row r="59" spans="1:9" s="3" customFormat="1" ht="22.5" x14ac:dyDescent="0.2">
      <c r="A59" s="2" t="s">
        <v>36</v>
      </c>
      <c r="B59" s="2" t="s">
        <v>74</v>
      </c>
      <c r="C59" s="2" t="s">
        <v>75</v>
      </c>
      <c r="D59" s="2">
        <v>8.11</v>
      </c>
      <c r="E59" s="2" t="s">
        <v>51</v>
      </c>
      <c r="F59" s="2"/>
      <c r="G59" s="20" t="s">
        <v>9</v>
      </c>
      <c r="H59" s="8" t="e">
        <f t="shared" si="2"/>
        <v>#VALUE!</v>
      </c>
      <c r="I59" s="8" t="e">
        <f t="shared" si="1"/>
        <v>#VALUE!</v>
      </c>
    </row>
    <row r="60" spans="1:9" s="3" customFormat="1" ht="25.5" x14ac:dyDescent="0.2">
      <c r="A60" s="2" t="s">
        <v>43</v>
      </c>
      <c r="B60" s="2" t="s">
        <v>76</v>
      </c>
      <c r="C60" s="2" t="s">
        <v>38</v>
      </c>
      <c r="D60" s="2">
        <v>146.71</v>
      </c>
      <c r="E60" s="2" t="s">
        <v>67</v>
      </c>
      <c r="F60" s="2"/>
      <c r="G60" s="20" t="s">
        <v>9</v>
      </c>
      <c r="H60" s="8" t="e">
        <f>G60*5</f>
        <v>#VALUE!</v>
      </c>
      <c r="I60" s="8" t="e">
        <f t="shared" si="1"/>
        <v>#VALUE!</v>
      </c>
    </row>
    <row r="61" spans="1:9" s="3" customFormat="1" ht="25.5" x14ac:dyDescent="0.2">
      <c r="A61" s="2" t="s">
        <v>45</v>
      </c>
      <c r="B61" s="2" t="s">
        <v>77</v>
      </c>
      <c r="C61" s="2" t="s">
        <v>38</v>
      </c>
      <c r="D61" s="2">
        <v>21.17</v>
      </c>
      <c r="E61" s="2" t="s">
        <v>51</v>
      </c>
      <c r="F61" s="2"/>
      <c r="G61" s="20" t="s">
        <v>9</v>
      </c>
      <c r="H61" s="8" t="e">
        <f>G61*1</f>
        <v>#VALUE!</v>
      </c>
      <c r="I61" s="8" t="e">
        <f t="shared" si="1"/>
        <v>#VALUE!</v>
      </c>
    </row>
    <row r="62" spans="1:9" s="3" customFormat="1" ht="25.5" x14ac:dyDescent="0.2">
      <c r="A62" s="2" t="s">
        <v>47</v>
      </c>
      <c r="B62" s="2" t="s">
        <v>78</v>
      </c>
      <c r="C62" s="2" t="s">
        <v>38</v>
      </c>
      <c r="D62" s="2">
        <v>31.37</v>
      </c>
      <c r="E62" s="2" t="s">
        <v>67</v>
      </c>
      <c r="F62" s="2"/>
      <c r="G62" s="20" t="s">
        <v>9</v>
      </c>
      <c r="H62" s="8" t="e">
        <f>G62*5</f>
        <v>#VALUE!</v>
      </c>
      <c r="I62" s="8" t="e">
        <f t="shared" si="1"/>
        <v>#VALUE!</v>
      </c>
    </row>
    <row r="63" spans="1:9" s="3" customFormat="1" ht="22.5" x14ac:dyDescent="0.2">
      <c r="A63" s="2" t="s">
        <v>49</v>
      </c>
      <c r="B63" s="2" t="s">
        <v>79</v>
      </c>
      <c r="C63" s="2" t="s">
        <v>80</v>
      </c>
      <c r="D63" s="2">
        <v>65.459999999999994</v>
      </c>
      <c r="E63" s="2" t="s">
        <v>28</v>
      </c>
      <c r="F63" s="2"/>
      <c r="G63" s="20" t="s">
        <v>9</v>
      </c>
      <c r="H63" s="8" t="e">
        <f>G63*2</f>
        <v>#VALUE!</v>
      </c>
      <c r="I63" s="8" t="e">
        <f t="shared" si="1"/>
        <v>#VALUE!</v>
      </c>
    </row>
    <row r="64" spans="1:9" s="3" customFormat="1" ht="22.5" x14ac:dyDescent="0.2">
      <c r="A64" s="2" t="s">
        <v>53</v>
      </c>
      <c r="B64" s="2" t="s">
        <v>81</v>
      </c>
      <c r="C64" s="2" t="s">
        <v>34</v>
      </c>
      <c r="D64" s="2">
        <v>6.41</v>
      </c>
      <c r="E64" s="2" t="s">
        <v>82</v>
      </c>
      <c r="F64" s="2"/>
      <c r="G64" s="20" t="s">
        <v>9</v>
      </c>
      <c r="H64" s="8" t="e">
        <f>G64*1</f>
        <v>#VALUE!</v>
      </c>
      <c r="I64" s="8" t="e">
        <f t="shared" si="1"/>
        <v>#VALUE!</v>
      </c>
    </row>
    <row r="65" spans="1:9" s="3" customFormat="1" ht="25.5" x14ac:dyDescent="0.2">
      <c r="A65" s="2" t="s">
        <v>55</v>
      </c>
      <c r="B65" s="2" t="s">
        <v>84</v>
      </c>
      <c r="C65" s="2" t="s">
        <v>38</v>
      </c>
      <c r="D65" s="2">
        <v>21.01</v>
      </c>
      <c r="E65" s="2" t="s">
        <v>28</v>
      </c>
      <c r="F65" s="2"/>
      <c r="G65" s="20" t="s">
        <v>9</v>
      </c>
      <c r="H65" s="8" t="e">
        <f>G65*2</f>
        <v>#VALUE!</v>
      </c>
      <c r="I65" s="8" t="e">
        <f t="shared" si="1"/>
        <v>#VALUE!</v>
      </c>
    </row>
    <row r="66" spans="1:9" s="3" customFormat="1" ht="25.5" x14ac:dyDescent="0.2">
      <c r="A66" s="2" t="s">
        <v>58</v>
      </c>
      <c r="B66" s="2" t="s">
        <v>83</v>
      </c>
      <c r="C66" s="2" t="s">
        <v>38</v>
      </c>
      <c r="D66" s="2">
        <v>34.44</v>
      </c>
      <c r="E66" s="2" t="s">
        <v>28</v>
      </c>
      <c r="F66" s="2"/>
      <c r="G66" s="20" t="s">
        <v>9</v>
      </c>
      <c r="H66" s="8" t="e">
        <f>G66*2</f>
        <v>#VALUE!</v>
      </c>
      <c r="I66" s="8" t="e">
        <f t="shared" si="1"/>
        <v>#VALUE!</v>
      </c>
    </row>
    <row r="67" spans="1:9" s="3" customFormat="1" ht="25.5" x14ac:dyDescent="0.2">
      <c r="A67" s="2" t="s">
        <v>85</v>
      </c>
      <c r="B67" s="2" t="s">
        <v>86</v>
      </c>
      <c r="C67" s="2" t="s">
        <v>38</v>
      </c>
      <c r="D67" s="2">
        <v>34.090000000000003</v>
      </c>
      <c r="E67" s="2" t="s">
        <v>51</v>
      </c>
      <c r="F67" s="2"/>
      <c r="G67" s="20" t="s">
        <v>9</v>
      </c>
      <c r="H67" s="8" t="e">
        <f>G67*1</f>
        <v>#VALUE!</v>
      </c>
      <c r="I67" s="8" t="e">
        <f t="shared" si="1"/>
        <v>#VALUE!</v>
      </c>
    </row>
    <row r="68" spans="1:9" s="3" customFormat="1" ht="25.5" x14ac:dyDescent="0.2">
      <c r="A68" s="2" t="s">
        <v>87</v>
      </c>
      <c r="B68" s="2" t="s">
        <v>218</v>
      </c>
      <c r="C68" s="2" t="s">
        <v>38</v>
      </c>
      <c r="D68" s="2">
        <v>33.03</v>
      </c>
      <c r="E68" s="2" t="s">
        <v>28</v>
      </c>
      <c r="F68" s="2"/>
      <c r="G68" s="20" t="s">
        <v>9</v>
      </c>
      <c r="H68" s="8" t="e">
        <f>G68*2</f>
        <v>#VALUE!</v>
      </c>
      <c r="I68" s="8" t="e">
        <f t="shared" si="1"/>
        <v>#VALUE!</v>
      </c>
    </row>
    <row r="69" spans="1:9" s="3" customFormat="1" ht="25.5" x14ac:dyDescent="0.2">
      <c r="A69" s="2" t="s">
        <v>88</v>
      </c>
      <c r="B69" s="2" t="s">
        <v>89</v>
      </c>
      <c r="C69" s="2" t="s">
        <v>38</v>
      </c>
      <c r="D69" s="2">
        <v>33.03</v>
      </c>
      <c r="E69" s="2" t="s">
        <v>51</v>
      </c>
      <c r="F69" s="2"/>
      <c r="G69" s="20" t="s">
        <v>9</v>
      </c>
      <c r="H69" s="8" t="e">
        <f>G69*1</f>
        <v>#VALUE!</v>
      </c>
      <c r="I69" s="8" t="e">
        <f t="shared" si="1"/>
        <v>#VALUE!</v>
      </c>
    </row>
    <row r="70" spans="1:9" s="3" customFormat="1" ht="25.5" x14ac:dyDescent="0.2">
      <c r="A70" s="2" t="s">
        <v>90</v>
      </c>
      <c r="B70" s="2" t="s">
        <v>219</v>
      </c>
      <c r="C70" s="2" t="s">
        <v>38</v>
      </c>
      <c r="D70" s="2">
        <v>29.12</v>
      </c>
      <c r="E70" s="2" t="s">
        <v>28</v>
      </c>
      <c r="F70" s="2"/>
      <c r="G70" s="20" t="s">
        <v>9</v>
      </c>
      <c r="H70" s="8" t="e">
        <f>G70*2</f>
        <v>#VALUE!</v>
      </c>
      <c r="I70" s="8" t="e">
        <f t="shared" si="1"/>
        <v>#VALUE!</v>
      </c>
    </row>
    <row r="71" spans="1:9" s="3" customFormat="1" ht="25.5" x14ac:dyDescent="0.2">
      <c r="A71" s="2" t="s">
        <v>91</v>
      </c>
      <c r="B71" s="2" t="s">
        <v>92</v>
      </c>
      <c r="C71" s="2" t="s">
        <v>38</v>
      </c>
      <c r="D71" s="2">
        <v>28.93</v>
      </c>
      <c r="E71" s="2" t="s">
        <v>51</v>
      </c>
      <c r="F71" s="2"/>
      <c r="G71" s="20" t="s">
        <v>9</v>
      </c>
      <c r="H71" s="8" t="e">
        <f t="shared" ref="H71:H76" si="3">G71*1</f>
        <v>#VALUE!</v>
      </c>
      <c r="I71" s="8" t="e">
        <f t="shared" si="1"/>
        <v>#VALUE!</v>
      </c>
    </row>
    <row r="72" spans="1:9" s="3" customFormat="1" ht="25.5" x14ac:dyDescent="0.2">
      <c r="A72" s="2" t="s">
        <v>93</v>
      </c>
      <c r="B72" s="2" t="s">
        <v>94</v>
      </c>
      <c r="C72" s="2" t="s">
        <v>38</v>
      </c>
      <c r="D72" s="2">
        <v>35.619999999999997</v>
      </c>
      <c r="E72" s="2" t="s">
        <v>51</v>
      </c>
      <c r="F72" s="2"/>
      <c r="G72" s="20" t="s">
        <v>9</v>
      </c>
      <c r="H72" s="8" t="e">
        <f t="shared" si="3"/>
        <v>#VALUE!</v>
      </c>
      <c r="I72" s="8" t="e">
        <f t="shared" si="1"/>
        <v>#VALUE!</v>
      </c>
    </row>
    <row r="73" spans="1:9" s="3" customFormat="1" ht="25.5" x14ac:dyDescent="0.2">
      <c r="A73" s="2" t="s">
        <v>95</v>
      </c>
      <c r="B73" s="2" t="s">
        <v>96</v>
      </c>
      <c r="C73" s="2" t="s">
        <v>38</v>
      </c>
      <c r="D73" s="2">
        <v>17.68</v>
      </c>
      <c r="E73" s="2" t="s">
        <v>67</v>
      </c>
      <c r="F73" s="2"/>
      <c r="G73" s="20" t="s">
        <v>9</v>
      </c>
      <c r="H73" s="8" t="e">
        <f>G73*5</f>
        <v>#VALUE!</v>
      </c>
      <c r="I73" s="8" t="e">
        <f t="shared" si="1"/>
        <v>#VALUE!</v>
      </c>
    </row>
    <row r="74" spans="1:9" s="3" customFormat="1" ht="25.5" x14ac:dyDescent="0.2">
      <c r="A74" s="2" t="s">
        <v>97</v>
      </c>
      <c r="B74" s="2" t="s">
        <v>98</v>
      </c>
      <c r="C74" s="2" t="s">
        <v>14</v>
      </c>
      <c r="D74" s="2">
        <v>9.8800000000000008</v>
      </c>
      <c r="E74" s="2" t="s">
        <v>67</v>
      </c>
      <c r="F74" s="2"/>
      <c r="G74" s="20" t="s">
        <v>9</v>
      </c>
      <c r="H74" s="8" t="e">
        <f>G74*5</f>
        <v>#VALUE!</v>
      </c>
      <c r="I74" s="8" t="e">
        <f t="shared" si="1"/>
        <v>#VALUE!</v>
      </c>
    </row>
    <row r="75" spans="1:9" s="3" customFormat="1" ht="25.5" x14ac:dyDescent="0.2">
      <c r="A75" s="2" t="s">
        <v>99</v>
      </c>
      <c r="B75" s="2" t="s">
        <v>100</v>
      </c>
      <c r="C75" s="2" t="s">
        <v>14</v>
      </c>
      <c r="D75" s="2">
        <v>11.49</v>
      </c>
      <c r="E75" s="2" t="s">
        <v>67</v>
      </c>
      <c r="F75" s="2"/>
      <c r="G75" s="20" t="s">
        <v>9</v>
      </c>
      <c r="H75" s="8" t="e">
        <f>G75*5</f>
        <v>#VALUE!</v>
      </c>
      <c r="I75" s="8" t="e">
        <f t="shared" si="1"/>
        <v>#VALUE!</v>
      </c>
    </row>
    <row r="76" spans="1:9" s="3" customFormat="1" ht="22.5" x14ac:dyDescent="0.2">
      <c r="A76" s="2" t="s">
        <v>101</v>
      </c>
      <c r="B76" s="2" t="s">
        <v>102</v>
      </c>
      <c r="C76" s="2" t="s">
        <v>14</v>
      </c>
      <c r="D76" s="2">
        <v>9.1199999999999992</v>
      </c>
      <c r="E76" s="2" t="s">
        <v>51</v>
      </c>
      <c r="F76" s="2"/>
      <c r="G76" s="20" t="s">
        <v>9</v>
      </c>
      <c r="H76" s="8" t="e">
        <f t="shared" si="3"/>
        <v>#VALUE!</v>
      </c>
      <c r="I76" s="8" t="e">
        <f t="shared" si="1"/>
        <v>#VALUE!</v>
      </c>
    </row>
    <row r="77" spans="1:9" s="30" customFormat="1" x14ac:dyDescent="0.2">
      <c r="A77" s="51" t="s">
        <v>152</v>
      </c>
      <c r="B77" s="51"/>
      <c r="C77" s="51"/>
      <c r="D77" s="51"/>
      <c r="E77" s="51"/>
      <c r="F77" s="51"/>
      <c r="G77" s="51"/>
      <c r="H77" s="29" t="e">
        <f>SUM(H52:H76)</f>
        <v>#VALUE!</v>
      </c>
      <c r="I77" s="29" t="e">
        <f>SUM(I52:I76)</f>
        <v>#VALUE!</v>
      </c>
    </row>
    <row r="78" spans="1:9" s="10" customFormat="1" ht="11.25" x14ac:dyDescent="0.2">
      <c r="A78" s="9" t="s">
        <v>103</v>
      </c>
    </row>
    <row r="79" spans="1:9" s="10" customFormat="1" ht="11.25" x14ac:dyDescent="0.2">
      <c r="A79" s="9"/>
    </row>
    <row r="80" spans="1:9" s="10" customFormat="1" ht="11.25" x14ac:dyDescent="0.2">
      <c r="A80" s="9"/>
    </row>
    <row r="82" spans="1:9" ht="15" x14ac:dyDescent="0.25">
      <c r="A82" s="5" t="s">
        <v>220</v>
      </c>
      <c r="B82" s="11"/>
      <c r="C82" s="11"/>
      <c r="D82" s="11"/>
      <c r="E82" s="1"/>
      <c r="F82" s="1"/>
      <c r="G82" s="1"/>
      <c r="H82" s="1"/>
      <c r="I82" s="6"/>
    </row>
    <row r="83" spans="1:9" x14ac:dyDescent="0.2">
      <c r="A83" s="1"/>
      <c r="B83" s="1"/>
      <c r="C83" s="1"/>
      <c r="D83" s="1"/>
      <c r="E83" s="1"/>
      <c r="F83" s="1"/>
    </row>
    <row r="84" spans="1:9" s="3" customFormat="1" x14ac:dyDescent="0.2">
      <c r="A84" s="44" t="s">
        <v>1</v>
      </c>
      <c r="B84" s="44" t="s">
        <v>2</v>
      </c>
      <c r="C84" s="44" t="s">
        <v>3</v>
      </c>
      <c r="D84" s="44" t="s">
        <v>4</v>
      </c>
      <c r="E84" s="44" t="s">
        <v>5</v>
      </c>
      <c r="F84" s="44" t="s">
        <v>6</v>
      </c>
      <c r="G84" s="48" t="s">
        <v>7</v>
      </c>
      <c r="H84" s="49"/>
      <c r="I84" s="50"/>
    </row>
    <row r="85" spans="1:9" s="3" customFormat="1" ht="75.75" customHeight="1" x14ac:dyDescent="0.2">
      <c r="A85" s="45"/>
      <c r="B85" s="45"/>
      <c r="C85" s="45"/>
      <c r="D85" s="45"/>
      <c r="E85" s="45"/>
      <c r="F85" s="45"/>
      <c r="G85" s="4" t="s">
        <v>8</v>
      </c>
      <c r="H85" s="4" t="s">
        <v>151</v>
      </c>
      <c r="I85" s="4" t="s">
        <v>167</v>
      </c>
    </row>
    <row r="86" spans="1:9" s="3" customFormat="1" ht="25.5" x14ac:dyDescent="0.2">
      <c r="A86" s="2" t="s">
        <v>12</v>
      </c>
      <c r="B86" s="2" t="s">
        <v>104</v>
      </c>
      <c r="C86" s="2" t="s">
        <v>38</v>
      </c>
      <c r="D86" s="2">
        <v>553.95000000000005</v>
      </c>
      <c r="E86" s="2" t="s">
        <v>17</v>
      </c>
      <c r="F86" s="2"/>
      <c r="G86" s="20" t="s">
        <v>9</v>
      </c>
      <c r="H86" s="8" t="e">
        <f>G86*6</f>
        <v>#VALUE!</v>
      </c>
      <c r="I86" s="8" t="e">
        <f>H86*209.71</f>
        <v>#VALUE!</v>
      </c>
    </row>
    <row r="87" spans="1:9" s="3" customFormat="1" ht="22.5" x14ac:dyDescent="0.2">
      <c r="A87" s="2" t="s">
        <v>15</v>
      </c>
      <c r="B87" s="2" t="s">
        <v>40</v>
      </c>
      <c r="C87" s="2" t="s">
        <v>14</v>
      </c>
      <c r="D87" s="2">
        <v>26.47</v>
      </c>
      <c r="E87" s="2" t="s">
        <v>155</v>
      </c>
      <c r="F87" s="2" t="s">
        <v>110</v>
      </c>
      <c r="G87" s="20" t="s">
        <v>9</v>
      </c>
      <c r="H87" s="8" t="e">
        <f>G87*12</f>
        <v>#VALUE!</v>
      </c>
      <c r="I87" s="8" t="e">
        <f t="shared" ref="I87:I92" si="4">H87*209.71</f>
        <v>#VALUE!</v>
      </c>
    </row>
    <row r="88" spans="1:9" s="3" customFormat="1" ht="22.5" x14ac:dyDescent="0.2">
      <c r="A88" s="2" t="s">
        <v>19</v>
      </c>
      <c r="B88" s="2" t="s">
        <v>44</v>
      </c>
      <c r="C88" s="2" t="s">
        <v>14</v>
      </c>
      <c r="D88" s="2">
        <v>26.34</v>
      </c>
      <c r="E88" s="2" t="s">
        <v>155</v>
      </c>
      <c r="F88" s="2" t="s">
        <v>110</v>
      </c>
      <c r="G88" s="20" t="s">
        <v>9</v>
      </c>
      <c r="H88" s="8" t="e">
        <f>G88*12</f>
        <v>#VALUE!</v>
      </c>
      <c r="I88" s="8" t="e">
        <f t="shared" si="4"/>
        <v>#VALUE!</v>
      </c>
    </row>
    <row r="89" spans="1:9" s="3" customFormat="1" ht="25.5" x14ac:dyDescent="0.2">
      <c r="A89" s="2" t="s">
        <v>21</v>
      </c>
      <c r="B89" s="2" t="s">
        <v>105</v>
      </c>
      <c r="C89" s="2" t="s">
        <v>38</v>
      </c>
      <c r="D89" s="2" t="s">
        <v>106</v>
      </c>
      <c r="E89" s="2" t="s">
        <v>17</v>
      </c>
      <c r="F89" s="2" t="s">
        <v>61</v>
      </c>
      <c r="G89" s="20" t="s">
        <v>9</v>
      </c>
      <c r="H89" s="8" t="e">
        <f>G89*6</f>
        <v>#VALUE!</v>
      </c>
      <c r="I89" s="8" t="e">
        <f t="shared" si="4"/>
        <v>#VALUE!</v>
      </c>
    </row>
    <row r="90" spans="1:9" s="3" customFormat="1" ht="25.5" x14ac:dyDescent="0.2">
      <c r="A90" s="2" t="s">
        <v>23</v>
      </c>
      <c r="B90" s="2" t="s">
        <v>112</v>
      </c>
      <c r="C90" s="2" t="s">
        <v>38</v>
      </c>
      <c r="D90" s="2" t="s">
        <v>147</v>
      </c>
      <c r="E90" s="2" t="s">
        <v>17</v>
      </c>
      <c r="F90" s="2" t="s">
        <v>111</v>
      </c>
      <c r="G90" s="20" t="s">
        <v>9</v>
      </c>
      <c r="H90" s="8" t="e">
        <f>G90*6</f>
        <v>#VALUE!</v>
      </c>
      <c r="I90" s="8" t="e">
        <f t="shared" si="4"/>
        <v>#VALUE!</v>
      </c>
    </row>
    <row r="91" spans="1:9" s="3" customFormat="1" ht="22.5" x14ac:dyDescent="0.2">
      <c r="A91" s="2" t="s">
        <v>25</v>
      </c>
      <c r="B91" s="2" t="s">
        <v>107</v>
      </c>
      <c r="C91" s="2" t="s">
        <v>108</v>
      </c>
      <c r="D91" s="2">
        <v>10.5</v>
      </c>
      <c r="E91" s="2" t="s">
        <v>82</v>
      </c>
      <c r="F91" s="2"/>
      <c r="G91" s="20" t="s">
        <v>9</v>
      </c>
      <c r="H91" s="8" t="e">
        <f>G91*1</f>
        <v>#VALUE!</v>
      </c>
      <c r="I91" s="8" t="e">
        <f t="shared" si="4"/>
        <v>#VALUE!</v>
      </c>
    </row>
    <row r="92" spans="1:9" s="3" customFormat="1" ht="25.5" x14ac:dyDescent="0.2">
      <c r="A92" s="2" t="s">
        <v>29</v>
      </c>
      <c r="B92" s="2" t="s">
        <v>109</v>
      </c>
      <c r="C92" s="2" t="s">
        <v>38</v>
      </c>
      <c r="D92" s="2">
        <v>10.8</v>
      </c>
      <c r="E92" s="2" t="s">
        <v>51</v>
      </c>
      <c r="F92" s="2"/>
      <c r="G92" s="20" t="s">
        <v>9</v>
      </c>
      <c r="H92" s="8" t="e">
        <f>G92*1</f>
        <v>#VALUE!</v>
      </c>
      <c r="I92" s="8" t="e">
        <f t="shared" si="4"/>
        <v>#VALUE!</v>
      </c>
    </row>
    <row r="93" spans="1:9" s="30" customFormat="1" x14ac:dyDescent="0.2">
      <c r="A93" s="51" t="s">
        <v>152</v>
      </c>
      <c r="B93" s="51"/>
      <c r="C93" s="51"/>
      <c r="D93" s="51"/>
      <c r="E93" s="51"/>
      <c r="F93" s="51"/>
      <c r="G93" s="51"/>
      <c r="H93" s="29" t="e">
        <f>SUM(H86:H92)</f>
        <v>#VALUE!</v>
      </c>
      <c r="I93" s="29" t="e">
        <f>SUM(I86:I92)</f>
        <v>#VALUE!</v>
      </c>
    </row>
    <row r="94" spans="1:9" x14ac:dyDescent="0.2">
      <c r="A94" s="12" t="s">
        <v>225</v>
      </c>
    </row>
    <row r="95" spans="1:9" x14ac:dyDescent="0.2">
      <c r="A95" s="9" t="s">
        <v>139</v>
      </c>
    </row>
    <row r="96" spans="1:9" x14ac:dyDescent="0.2">
      <c r="A96" s="12" t="s">
        <v>140</v>
      </c>
    </row>
    <row r="97" spans="1:9" x14ac:dyDescent="0.2">
      <c r="A97" s="12" t="s">
        <v>141</v>
      </c>
    </row>
    <row r="98" spans="1:9" x14ac:dyDescent="0.2">
      <c r="A98" s="13" t="s">
        <v>142</v>
      </c>
      <c r="B98" s="7"/>
      <c r="C98" s="7"/>
      <c r="D98" s="7"/>
      <c r="E98" s="7"/>
      <c r="F98" s="7"/>
      <c r="G98" s="7"/>
      <c r="H98" s="7"/>
      <c r="I98" s="7"/>
    </row>
    <row r="99" spans="1:9" x14ac:dyDescent="0.2">
      <c r="A99" s="13" t="s">
        <v>143</v>
      </c>
    </row>
    <row r="100" spans="1:9" x14ac:dyDescent="0.2">
      <c r="A100" s="13" t="s">
        <v>154</v>
      </c>
    </row>
    <row r="101" spans="1:9" x14ac:dyDescent="0.2">
      <c r="A101" s="13"/>
    </row>
    <row r="102" spans="1:9" x14ac:dyDescent="0.2">
      <c r="A102" s="13"/>
    </row>
    <row r="104" spans="1:9" ht="15" x14ac:dyDescent="0.25">
      <c r="A104" s="5" t="s">
        <v>221</v>
      </c>
      <c r="B104" s="11"/>
      <c r="C104" s="11"/>
      <c r="D104" s="11"/>
      <c r="E104" s="1"/>
      <c r="F104" s="1"/>
      <c r="G104" s="1"/>
      <c r="H104" s="1"/>
      <c r="I104" s="6"/>
    </row>
    <row r="105" spans="1:9" x14ac:dyDescent="0.2">
      <c r="A105" s="1"/>
      <c r="B105" s="1"/>
      <c r="C105" s="1"/>
      <c r="D105" s="1"/>
      <c r="E105" s="1"/>
      <c r="F105" s="1"/>
    </row>
    <row r="106" spans="1:9" s="3" customFormat="1" x14ac:dyDescent="0.2">
      <c r="A106" s="44" t="s">
        <v>1</v>
      </c>
      <c r="B106" s="44" t="s">
        <v>2</v>
      </c>
      <c r="C106" s="44" t="s">
        <v>3</v>
      </c>
      <c r="D106" s="44" t="s">
        <v>4</v>
      </c>
      <c r="E106" s="44" t="s">
        <v>5</v>
      </c>
      <c r="F106" s="44" t="s">
        <v>6</v>
      </c>
      <c r="G106" s="48" t="s">
        <v>7</v>
      </c>
      <c r="H106" s="49"/>
      <c r="I106" s="50"/>
    </row>
    <row r="107" spans="1:9" s="3" customFormat="1" ht="75.75" customHeight="1" x14ac:dyDescent="0.2">
      <c r="A107" s="45"/>
      <c r="B107" s="45"/>
      <c r="C107" s="45"/>
      <c r="D107" s="45"/>
      <c r="E107" s="45"/>
      <c r="F107" s="45"/>
      <c r="G107" s="4" t="s">
        <v>8</v>
      </c>
      <c r="H107" s="4" t="s">
        <v>151</v>
      </c>
      <c r="I107" s="4" t="s">
        <v>167</v>
      </c>
    </row>
    <row r="108" spans="1:9" s="3" customFormat="1" ht="25.5" x14ac:dyDescent="0.2">
      <c r="A108" s="2" t="s">
        <v>12</v>
      </c>
      <c r="B108" s="2" t="s">
        <v>113</v>
      </c>
      <c r="C108" s="2" t="s">
        <v>114</v>
      </c>
      <c r="D108" s="2">
        <v>364.54</v>
      </c>
      <c r="E108" s="2" t="s">
        <v>17</v>
      </c>
      <c r="F108" s="2"/>
      <c r="G108" s="20" t="s">
        <v>9</v>
      </c>
      <c r="H108" s="8" t="e">
        <f>G108*6</f>
        <v>#VALUE!</v>
      </c>
      <c r="I108" s="8" t="e">
        <f>H108*209.71</f>
        <v>#VALUE!</v>
      </c>
    </row>
    <row r="109" spans="1:9" s="3" customFormat="1" ht="22.5" x14ac:dyDescent="0.2">
      <c r="A109" s="2" t="s">
        <v>15</v>
      </c>
      <c r="B109" s="2" t="s">
        <v>115</v>
      </c>
      <c r="C109" s="2" t="s">
        <v>80</v>
      </c>
      <c r="D109" s="2">
        <v>20</v>
      </c>
      <c r="E109" s="2" t="s">
        <v>17</v>
      </c>
      <c r="F109" s="2"/>
      <c r="G109" s="20" t="s">
        <v>9</v>
      </c>
      <c r="H109" s="8" t="e">
        <f>G109*6</f>
        <v>#VALUE!</v>
      </c>
      <c r="I109" s="8" t="e">
        <f>H109*209.71</f>
        <v>#VALUE!</v>
      </c>
    </row>
    <row r="110" spans="1:9" s="30" customFormat="1" x14ac:dyDescent="0.2">
      <c r="A110" s="51" t="s">
        <v>152</v>
      </c>
      <c r="B110" s="51"/>
      <c r="C110" s="51"/>
      <c r="D110" s="51"/>
      <c r="E110" s="51"/>
      <c r="F110" s="51"/>
      <c r="G110" s="51"/>
      <c r="H110" s="29" t="e">
        <f>SUM(H108:H109)</f>
        <v>#VALUE!</v>
      </c>
      <c r="I110" s="29" t="e">
        <f>SUM(I108:I109)</f>
        <v>#VALUE!</v>
      </c>
    </row>
    <row r="111" spans="1:9" x14ac:dyDescent="0.2">
      <c r="A111" s="12" t="s">
        <v>60</v>
      </c>
    </row>
    <row r="112" spans="1:9" x14ac:dyDescent="0.2">
      <c r="A112" s="12"/>
    </row>
    <row r="115" spans="1:9" ht="15" x14ac:dyDescent="0.25">
      <c r="A115" s="5" t="s">
        <v>222</v>
      </c>
      <c r="B115" s="11"/>
      <c r="C115" s="11"/>
      <c r="D115" s="11"/>
      <c r="E115" s="1"/>
      <c r="F115" s="1"/>
      <c r="G115" s="1"/>
      <c r="H115" s="1"/>
      <c r="I115" s="6"/>
    </row>
    <row r="116" spans="1:9" x14ac:dyDescent="0.2">
      <c r="A116" s="1"/>
      <c r="B116" s="1"/>
      <c r="C116" s="1"/>
      <c r="D116" s="1"/>
      <c r="E116" s="1"/>
      <c r="F116" s="1"/>
    </row>
    <row r="117" spans="1:9" s="3" customFormat="1" x14ac:dyDescent="0.2">
      <c r="A117" s="44" t="s">
        <v>1</v>
      </c>
      <c r="B117" s="44" t="s">
        <v>2</v>
      </c>
      <c r="C117" s="44" t="s">
        <v>3</v>
      </c>
      <c r="D117" s="44" t="s">
        <v>4</v>
      </c>
      <c r="E117" s="44" t="s">
        <v>5</v>
      </c>
      <c r="F117" s="44" t="s">
        <v>6</v>
      </c>
      <c r="G117" s="48" t="s">
        <v>7</v>
      </c>
      <c r="H117" s="49"/>
      <c r="I117" s="50"/>
    </row>
    <row r="118" spans="1:9" s="3" customFormat="1" ht="75.75" customHeight="1" x14ac:dyDescent="0.2">
      <c r="A118" s="45"/>
      <c r="B118" s="45"/>
      <c r="C118" s="45"/>
      <c r="D118" s="45"/>
      <c r="E118" s="45"/>
      <c r="F118" s="45"/>
      <c r="G118" s="4" t="s">
        <v>8</v>
      </c>
      <c r="H118" s="4" t="s">
        <v>151</v>
      </c>
      <c r="I118" s="4" t="s">
        <v>167</v>
      </c>
    </row>
    <row r="119" spans="1:9" s="3" customFormat="1" ht="22.5" x14ac:dyDescent="0.2">
      <c r="A119" s="2" t="s">
        <v>12</v>
      </c>
      <c r="B119" s="2" t="s">
        <v>115</v>
      </c>
      <c r="C119" s="2" t="s">
        <v>80</v>
      </c>
      <c r="D119" s="2">
        <v>30.14</v>
      </c>
      <c r="E119" s="2" t="s">
        <v>17</v>
      </c>
      <c r="F119" s="2"/>
      <c r="G119" s="20" t="s">
        <v>9</v>
      </c>
      <c r="H119" s="8" t="e">
        <f>G119*6</f>
        <v>#VALUE!</v>
      </c>
      <c r="I119" s="8" t="e">
        <f>H119*209.71</f>
        <v>#VALUE!</v>
      </c>
    </row>
    <row r="120" spans="1:9" s="3" customFormat="1" ht="25.5" x14ac:dyDescent="0.2">
      <c r="A120" s="2" t="s">
        <v>15</v>
      </c>
      <c r="B120" s="2" t="s">
        <v>74</v>
      </c>
      <c r="C120" s="2" t="s">
        <v>38</v>
      </c>
      <c r="D120" s="2">
        <v>46.87</v>
      </c>
      <c r="E120" s="2" t="s">
        <v>17</v>
      </c>
      <c r="F120" s="2"/>
      <c r="G120" s="20" t="s">
        <v>9</v>
      </c>
      <c r="H120" s="8" t="e">
        <f>G120*6</f>
        <v>#VALUE!</v>
      </c>
      <c r="I120" s="8" t="e">
        <f>H120*209.71</f>
        <v>#VALUE!</v>
      </c>
    </row>
    <row r="121" spans="1:9" s="30" customFormat="1" x14ac:dyDescent="0.2">
      <c r="A121" s="51" t="s">
        <v>152</v>
      </c>
      <c r="B121" s="51"/>
      <c r="C121" s="51"/>
      <c r="D121" s="51"/>
      <c r="E121" s="51"/>
      <c r="F121" s="51"/>
      <c r="G121" s="51"/>
      <c r="H121" s="29" t="e">
        <f>SUM(H119:H120)</f>
        <v>#VALUE!</v>
      </c>
      <c r="I121" s="29" t="e">
        <f>SUM(I119:I120)</f>
        <v>#VALUE!</v>
      </c>
    </row>
    <row r="122" spans="1:9" x14ac:dyDescent="0.2">
      <c r="A122" s="12" t="s">
        <v>60</v>
      </c>
    </row>
    <row r="123" spans="1:9" s="15" customFormat="1" x14ac:dyDescent="0.2">
      <c r="A123" s="14" t="s">
        <v>144</v>
      </c>
      <c r="B123" s="14"/>
      <c r="C123" s="14"/>
      <c r="D123" s="14"/>
      <c r="E123" s="14"/>
      <c r="F123" s="14"/>
      <c r="G123" s="14"/>
      <c r="H123" s="14"/>
      <c r="I123" s="14"/>
    </row>
    <row r="124" spans="1:9" s="15" customFormat="1" x14ac:dyDescent="0.2">
      <c r="A124" s="14" t="s">
        <v>145</v>
      </c>
      <c r="B124" s="14"/>
      <c r="C124" s="14"/>
      <c r="D124" s="14"/>
      <c r="E124" s="14"/>
      <c r="F124" s="14"/>
      <c r="G124" s="14"/>
      <c r="H124" s="14"/>
      <c r="I124" s="14"/>
    </row>
    <row r="125" spans="1:9" s="15" customFormat="1" x14ac:dyDescent="0.2">
      <c r="A125" s="14" t="s">
        <v>146</v>
      </c>
      <c r="B125" s="14"/>
      <c r="C125" s="14"/>
      <c r="D125" s="14"/>
      <c r="E125" s="14"/>
      <c r="F125" s="14"/>
      <c r="G125" s="14"/>
      <c r="H125" s="14"/>
      <c r="I125" s="14"/>
    </row>
    <row r="128" spans="1:9" ht="15" x14ac:dyDescent="0.25">
      <c r="A128" s="5" t="s">
        <v>223</v>
      </c>
      <c r="B128" s="11"/>
      <c r="C128" s="11"/>
      <c r="D128" s="11"/>
      <c r="E128" s="1"/>
      <c r="F128" s="1"/>
      <c r="G128" s="1"/>
      <c r="H128" s="1"/>
      <c r="I128" s="6"/>
    </row>
    <row r="129" spans="1:9" x14ac:dyDescent="0.2">
      <c r="A129" s="1"/>
      <c r="B129" s="1"/>
      <c r="C129" s="1"/>
      <c r="D129" s="1"/>
      <c r="E129" s="1"/>
      <c r="F129" s="1"/>
    </row>
    <row r="130" spans="1:9" s="3" customFormat="1" x14ac:dyDescent="0.2">
      <c r="A130" s="44" t="s">
        <v>1</v>
      </c>
      <c r="B130" s="44" t="s">
        <v>2</v>
      </c>
      <c r="C130" s="44" t="s">
        <v>3</v>
      </c>
      <c r="D130" s="44" t="s">
        <v>4</v>
      </c>
      <c r="E130" s="44" t="s">
        <v>5</v>
      </c>
      <c r="F130" s="44" t="s">
        <v>6</v>
      </c>
      <c r="G130" s="48" t="s">
        <v>7</v>
      </c>
      <c r="H130" s="49"/>
      <c r="I130" s="50"/>
    </row>
    <row r="131" spans="1:9" s="3" customFormat="1" ht="75.75" customHeight="1" x14ac:dyDescent="0.2">
      <c r="A131" s="45"/>
      <c r="B131" s="45"/>
      <c r="C131" s="45"/>
      <c r="D131" s="45"/>
      <c r="E131" s="45"/>
      <c r="F131" s="45"/>
      <c r="G131" s="4" t="s">
        <v>8</v>
      </c>
      <c r="H131" s="4" t="s">
        <v>151</v>
      </c>
      <c r="I131" s="4" t="s">
        <v>167</v>
      </c>
    </row>
    <row r="132" spans="1:9" s="3" customFormat="1" ht="25.5" x14ac:dyDescent="0.2">
      <c r="A132" s="2" t="s">
        <v>12</v>
      </c>
      <c r="B132" s="2" t="s">
        <v>117</v>
      </c>
      <c r="C132" s="2" t="s">
        <v>14</v>
      </c>
      <c r="D132" s="2">
        <v>9.76</v>
      </c>
      <c r="E132" s="2" t="s">
        <v>67</v>
      </c>
      <c r="F132" s="2"/>
      <c r="G132" s="20" t="s">
        <v>9</v>
      </c>
      <c r="H132" s="19" t="e">
        <f>G132*5</f>
        <v>#VALUE!</v>
      </c>
      <c r="I132" s="8" t="e">
        <f>H132*209.71</f>
        <v>#VALUE!</v>
      </c>
    </row>
    <row r="133" spans="1:9" s="3" customFormat="1" ht="25.5" x14ac:dyDescent="0.2">
      <c r="A133" s="2" t="s">
        <v>15</v>
      </c>
      <c r="B133" s="2" t="s">
        <v>100</v>
      </c>
      <c r="C133" s="2" t="s">
        <v>14</v>
      </c>
      <c r="D133" s="2">
        <v>10.8</v>
      </c>
      <c r="E133" s="2" t="s">
        <v>67</v>
      </c>
      <c r="F133" s="2"/>
      <c r="G133" s="20" t="s">
        <v>9</v>
      </c>
      <c r="H133" s="19" t="e">
        <f>G133*5</f>
        <v>#VALUE!</v>
      </c>
      <c r="I133" s="8" t="e">
        <f t="shared" ref="I133:I138" si="5">H133*209.71</f>
        <v>#VALUE!</v>
      </c>
    </row>
    <row r="134" spans="1:9" s="3" customFormat="1" ht="25.5" x14ac:dyDescent="0.2">
      <c r="A134" s="2" t="s">
        <v>19</v>
      </c>
      <c r="B134" s="2" t="s">
        <v>116</v>
      </c>
      <c r="C134" s="2" t="s">
        <v>38</v>
      </c>
      <c r="D134" s="2">
        <v>32.57</v>
      </c>
      <c r="E134" s="2" t="s">
        <v>51</v>
      </c>
      <c r="F134" s="2"/>
      <c r="G134" s="20" t="s">
        <v>9</v>
      </c>
      <c r="H134" s="19" t="e">
        <f>G134*1</f>
        <v>#VALUE!</v>
      </c>
      <c r="I134" s="8" t="e">
        <f t="shared" si="5"/>
        <v>#VALUE!</v>
      </c>
    </row>
    <row r="135" spans="1:9" ht="25.5" x14ac:dyDescent="0.2">
      <c r="A135" s="2" t="s">
        <v>21</v>
      </c>
      <c r="B135" s="2" t="s">
        <v>118</v>
      </c>
      <c r="C135" s="2" t="s">
        <v>38</v>
      </c>
      <c r="D135" s="2">
        <v>12.41</v>
      </c>
      <c r="E135" s="2" t="s">
        <v>51</v>
      </c>
      <c r="F135" s="2"/>
      <c r="G135" s="20" t="s">
        <v>9</v>
      </c>
      <c r="H135" s="19" t="e">
        <f>G135*1</f>
        <v>#VALUE!</v>
      </c>
      <c r="I135" s="8" t="e">
        <f t="shared" si="5"/>
        <v>#VALUE!</v>
      </c>
    </row>
    <row r="136" spans="1:9" ht="25.5" x14ac:dyDescent="0.2">
      <c r="A136" s="2" t="s">
        <v>23</v>
      </c>
      <c r="B136" s="2" t="s">
        <v>119</v>
      </c>
      <c r="C136" s="2" t="s">
        <v>38</v>
      </c>
      <c r="D136" s="2">
        <v>35.340000000000003</v>
      </c>
      <c r="E136" s="2" t="s">
        <v>51</v>
      </c>
      <c r="F136" s="2"/>
      <c r="G136" s="20" t="s">
        <v>9</v>
      </c>
      <c r="H136" s="19" t="e">
        <f>G136*1</f>
        <v>#VALUE!</v>
      </c>
      <c r="I136" s="8" t="e">
        <f t="shared" si="5"/>
        <v>#VALUE!</v>
      </c>
    </row>
    <row r="137" spans="1:9" ht="25.5" x14ac:dyDescent="0.2">
      <c r="A137" s="2" t="s">
        <v>25</v>
      </c>
      <c r="B137" s="2" t="s">
        <v>78</v>
      </c>
      <c r="C137" s="2" t="s">
        <v>38</v>
      </c>
      <c r="D137" s="2">
        <v>21.28</v>
      </c>
      <c r="E137" s="2" t="s">
        <v>67</v>
      </c>
      <c r="F137" s="2"/>
      <c r="G137" s="20" t="s">
        <v>9</v>
      </c>
      <c r="H137" s="19" t="e">
        <f>G137*5</f>
        <v>#VALUE!</v>
      </c>
      <c r="I137" s="8" t="e">
        <f t="shared" si="5"/>
        <v>#VALUE!</v>
      </c>
    </row>
    <row r="138" spans="1:9" ht="25.5" x14ac:dyDescent="0.2">
      <c r="A138" s="2" t="s">
        <v>29</v>
      </c>
      <c r="B138" s="2" t="s">
        <v>120</v>
      </c>
      <c r="C138" s="2" t="s">
        <v>14</v>
      </c>
      <c r="D138" s="2">
        <v>5.09</v>
      </c>
      <c r="E138" s="2" t="s">
        <v>51</v>
      </c>
      <c r="F138" s="2"/>
      <c r="G138" s="20" t="s">
        <v>9</v>
      </c>
      <c r="H138" s="19" t="e">
        <f>G138*1</f>
        <v>#VALUE!</v>
      </c>
      <c r="I138" s="8" t="e">
        <f t="shared" si="5"/>
        <v>#VALUE!</v>
      </c>
    </row>
    <row r="139" spans="1:9" s="27" customFormat="1" x14ac:dyDescent="0.2">
      <c r="A139" s="51" t="s">
        <v>152</v>
      </c>
      <c r="B139" s="51"/>
      <c r="C139" s="51"/>
      <c r="D139" s="51"/>
      <c r="E139" s="51"/>
      <c r="F139" s="51"/>
      <c r="G139" s="51"/>
      <c r="H139" s="28" t="e">
        <f>SUM(H132:H138)</f>
        <v>#VALUE!</v>
      </c>
      <c r="I139" s="29" t="e">
        <f>SUM(I132:I138)</f>
        <v>#VALUE!</v>
      </c>
    </row>
    <row r="140" spans="1:9" x14ac:dyDescent="0.2">
      <c r="A140" s="12" t="s">
        <v>60</v>
      </c>
    </row>
    <row r="141" spans="1:9" x14ac:dyDescent="0.2">
      <c r="A141" s="12"/>
    </row>
    <row r="142" spans="1:9" x14ac:dyDescent="0.2">
      <c r="A142" s="12"/>
    </row>
    <row r="146" spans="1:9" ht="15" x14ac:dyDescent="0.25">
      <c r="A146" s="5" t="s">
        <v>224</v>
      </c>
      <c r="B146" s="11"/>
      <c r="C146" s="11"/>
      <c r="D146" s="11"/>
      <c r="E146" s="1"/>
      <c r="F146" s="1"/>
      <c r="G146" s="1"/>
      <c r="H146" s="1"/>
      <c r="I146" s="6"/>
    </row>
    <row r="147" spans="1:9" x14ac:dyDescent="0.2">
      <c r="A147" s="1"/>
      <c r="B147" s="1"/>
      <c r="C147" s="1"/>
      <c r="D147" s="1"/>
      <c r="E147" s="1"/>
      <c r="F147" s="1"/>
    </row>
    <row r="148" spans="1:9" s="3" customFormat="1" x14ac:dyDescent="0.2">
      <c r="A148" s="44" t="s">
        <v>1</v>
      </c>
      <c r="B148" s="44" t="s">
        <v>2</v>
      </c>
      <c r="C148" s="44" t="s">
        <v>3</v>
      </c>
      <c r="D148" s="44" t="s">
        <v>4</v>
      </c>
      <c r="E148" s="44" t="s">
        <v>5</v>
      </c>
      <c r="F148" s="44" t="s">
        <v>6</v>
      </c>
      <c r="G148" s="48" t="s">
        <v>7</v>
      </c>
      <c r="H148" s="49"/>
      <c r="I148" s="50"/>
    </row>
    <row r="149" spans="1:9" s="3" customFormat="1" ht="75.75" customHeight="1" x14ac:dyDescent="0.2">
      <c r="A149" s="45"/>
      <c r="B149" s="45"/>
      <c r="C149" s="45"/>
      <c r="D149" s="45"/>
      <c r="E149" s="45"/>
      <c r="F149" s="45"/>
      <c r="G149" s="4" t="s">
        <v>8</v>
      </c>
      <c r="H149" s="4" t="s">
        <v>151</v>
      </c>
      <c r="I149" s="4" t="s">
        <v>167</v>
      </c>
    </row>
    <row r="150" spans="1:9" s="3" customFormat="1" ht="25.5" x14ac:dyDescent="0.2">
      <c r="A150" s="2" t="s">
        <v>12</v>
      </c>
      <c r="B150" s="2" t="s">
        <v>121</v>
      </c>
      <c r="C150" s="2" t="s">
        <v>38</v>
      </c>
      <c r="D150" s="2">
        <v>69.58</v>
      </c>
      <c r="E150" s="2" t="s">
        <v>51</v>
      </c>
      <c r="F150" s="2"/>
      <c r="G150" s="20" t="s">
        <v>9</v>
      </c>
      <c r="H150" s="8" t="e">
        <f>G150*1</f>
        <v>#VALUE!</v>
      </c>
      <c r="I150" s="8" t="e">
        <f>H150*209.71</f>
        <v>#VALUE!</v>
      </c>
    </row>
    <row r="151" spans="1:9" s="33" customFormat="1" x14ac:dyDescent="0.2">
      <c r="A151" s="32" t="s">
        <v>122</v>
      </c>
    </row>
    <row r="152" spans="1:9" s="33" customFormat="1" x14ac:dyDescent="0.2"/>
    <row r="153" spans="1:9" s="33" customFormat="1" ht="15" x14ac:dyDescent="0.25">
      <c r="A153" s="34" t="s">
        <v>123</v>
      </c>
      <c r="B153" s="35"/>
      <c r="C153" s="35"/>
      <c r="D153" s="35"/>
      <c r="E153" s="36"/>
      <c r="F153" s="36"/>
      <c r="G153" s="36"/>
      <c r="H153" s="36"/>
      <c r="I153" s="37"/>
    </row>
    <row r="154" spans="1:9" s="33" customFormat="1" x14ac:dyDescent="0.2">
      <c r="A154" s="36"/>
      <c r="B154" s="36"/>
      <c r="C154" s="36"/>
      <c r="D154" s="36"/>
      <c r="E154" s="36"/>
      <c r="F154" s="36"/>
    </row>
    <row r="155" spans="1:9" s="38" customFormat="1" ht="12.75" customHeight="1" x14ac:dyDescent="0.2">
      <c r="A155" s="46" t="s">
        <v>1</v>
      </c>
      <c r="B155" s="46" t="s">
        <v>2</v>
      </c>
      <c r="C155" s="46" t="s">
        <v>3</v>
      </c>
      <c r="D155" s="46" t="s">
        <v>4</v>
      </c>
      <c r="E155" s="46" t="s">
        <v>5</v>
      </c>
      <c r="F155" s="46" t="s">
        <v>6</v>
      </c>
      <c r="G155" s="52" t="s">
        <v>124</v>
      </c>
      <c r="H155" s="53"/>
      <c r="I155" s="54"/>
    </row>
    <row r="156" spans="1:9" s="38" customFormat="1" ht="75.75" customHeight="1" x14ac:dyDescent="0.2">
      <c r="A156" s="47"/>
      <c r="B156" s="47"/>
      <c r="C156" s="47"/>
      <c r="D156" s="47"/>
      <c r="E156" s="47"/>
      <c r="F156" s="47"/>
      <c r="G156" s="39" t="s">
        <v>8</v>
      </c>
      <c r="H156" s="39" t="s">
        <v>151</v>
      </c>
      <c r="I156" s="39" t="s">
        <v>167</v>
      </c>
    </row>
    <row r="157" spans="1:9" s="3" customFormat="1" ht="89.25" x14ac:dyDescent="0.2">
      <c r="A157" s="2" t="s">
        <v>12</v>
      </c>
      <c r="B157" s="2" t="s">
        <v>125</v>
      </c>
      <c r="C157" s="2"/>
      <c r="D157" s="2" t="s">
        <v>126</v>
      </c>
      <c r="E157" s="2" t="s">
        <v>127</v>
      </c>
      <c r="F157" s="21" t="s">
        <v>149</v>
      </c>
      <c r="G157" s="20" t="s">
        <v>9</v>
      </c>
      <c r="H157" s="19" t="e">
        <f>G157*2</f>
        <v>#VALUE!</v>
      </c>
      <c r="I157" s="8" t="e">
        <f>H157*4</f>
        <v>#VALUE!</v>
      </c>
    </row>
    <row r="158" spans="1:9" s="3" customFormat="1" ht="102" x14ac:dyDescent="0.2">
      <c r="A158" s="2" t="s">
        <v>15</v>
      </c>
      <c r="B158" s="2" t="s">
        <v>128</v>
      </c>
      <c r="C158" s="2"/>
      <c r="D158" s="2">
        <v>581</v>
      </c>
      <c r="E158" s="2" t="s">
        <v>127</v>
      </c>
      <c r="F158" s="18" t="s">
        <v>150</v>
      </c>
      <c r="G158" s="20" t="s">
        <v>9</v>
      </c>
      <c r="H158" s="19" t="e">
        <f>G158*2</f>
        <v>#VALUE!</v>
      </c>
      <c r="I158" s="8" t="e">
        <f t="shared" ref="I158:I163" si="6">H158*4</f>
        <v>#VALUE!</v>
      </c>
    </row>
    <row r="159" spans="1:9" s="3" customFormat="1" ht="25.5" x14ac:dyDescent="0.2">
      <c r="A159" s="2" t="s">
        <v>19</v>
      </c>
      <c r="B159" s="2" t="s">
        <v>129</v>
      </c>
      <c r="C159" s="2" t="s">
        <v>130</v>
      </c>
      <c r="D159" s="2" t="s">
        <v>131</v>
      </c>
      <c r="E159" s="2" t="s">
        <v>132</v>
      </c>
      <c r="F159" s="2"/>
      <c r="G159" s="20" t="s">
        <v>9</v>
      </c>
      <c r="H159" s="19" t="e">
        <f>G159*1</f>
        <v>#VALUE!</v>
      </c>
      <c r="I159" s="8" t="e">
        <f t="shared" si="6"/>
        <v>#VALUE!</v>
      </c>
    </row>
    <row r="160" spans="1:9" s="75" customFormat="1" ht="63.75" x14ac:dyDescent="0.2">
      <c r="A160" s="71" t="s">
        <v>21</v>
      </c>
      <c r="B160" s="71" t="s">
        <v>133</v>
      </c>
      <c r="C160" s="71" t="s">
        <v>134</v>
      </c>
      <c r="D160" s="72" t="s">
        <v>135</v>
      </c>
      <c r="E160" s="72" t="s">
        <v>227</v>
      </c>
      <c r="F160" s="71"/>
      <c r="G160" s="57" t="s">
        <v>9</v>
      </c>
      <c r="H160" s="73"/>
      <c r="I160" s="74" t="e">
        <f>G160*2</f>
        <v>#VALUE!</v>
      </c>
    </row>
    <row r="161" spans="1:9" ht="25.5" x14ac:dyDescent="0.2">
      <c r="A161" s="2" t="s">
        <v>23</v>
      </c>
      <c r="B161" s="2" t="s">
        <v>165</v>
      </c>
      <c r="C161" s="22"/>
      <c r="D161" s="24" t="s">
        <v>156</v>
      </c>
      <c r="E161" s="25" t="s">
        <v>127</v>
      </c>
      <c r="F161" s="23" t="s">
        <v>110</v>
      </c>
      <c r="G161" s="20" t="s">
        <v>9</v>
      </c>
      <c r="H161" s="19" t="e">
        <f>G161*2</f>
        <v>#VALUE!</v>
      </c>
      <c r="I161" s="8" t="e">
        <f t="shared" si="6"/>
        <v>#VALUE!</v>
      </c>
    </row>
    <row r="162" spans="1:9" ht="25.5" x14ac:dyDescent="0.2">
      <c r="A162" s="2" t="s">
        <v>25</v>
      </c>
      <c r="B162" s="2" t="s">
        <v>166</v>
      </c>
      <c r="C162" s="22"/>
      <c r="D162" s="26">
        <v>996.34</v>
      </c>
      <c r="E162" s="2" t="s">
        <v>132</v>
      </c>
      <c r="F162" s="2" t="s">
        <v>157</v>
      </c>
      <c r="G162" s="20" t="s">
        <v>9</v>
      </c>
      <c r="H162" s="19" t="e">
        <f>G162*1</f>
        <v>#VALUE!</v>
      </c>
      <c r="I162" s="8" t="e">
        <f t="shared" si="6"/>
        <v>#VALUE!</v>
      </c>
    </row>
    <row r="163" spans="1:9" ht="51" x14ac:dyDescent="0.2">
      <c r="A163" s="2" t="s">
        <v>29</v>
      </c>
      <c r="B163" s="2" t="s">
        <v>136</v>
      </c>
      <c r="C163" s="2" t="s">
        <v>137</v>
      </c>
      <c r="D163" s="2">
        <v>241.48</v>
      </c>
      <c r="E163" s="2" t="s">
        <v>132</v>
      </c>
      <c r="F163" s="2" t="s">
        <v>158</v>
      </c>
      <c r="G163" s="20" t="s">
        <v>9</v>
      </c>
      <c r="H163" s="19" t="e">
        <f>G163*1</f>
        <v>#VALUE!</v>
      </c>
      <c r="I163" s="8" t="e">
        <f t="shared" si="6"/>
        <v>#VALUE!</v>
      </c>
    </row>
    <row r="164" spans="1:9" s="27" customFormat="1" x14ac:dyDescent="0.2">
      <c r="A164" s="51" t="s">
        <v>152</v>
      </c>
      <c r="B164" s="51"/>
      <c r="C164" s="51"/>
      <c r="D164" s="51"/>
      <c r="E164" s="51"/>
      <c r="F164" s="51"/>
      <c r="G164" s="51"/>
      <c r="H164" s="28" t="e">
        <f>SUM(H157:H163)</f>
        <v>#VALUE!</v>
      </c>
      <c r="I164" s="70" t="e">
        <f>SUM(I157:I163)</f>
        <v>#VALUE!</v>
      </c>
    </row>
    <row r="165" spans="1:9" x14ac:dyDescent="0.2">
      <c r="A165" s="12" t="s">
        <v>138</v>
      </c>
    </row>
    <row r="166" spans="1:9" x14ac:dyDescent="0.2">
      <c r="A166" s="17" t="s">
        <v>159</v>
      </c>
      <c r="B166" s="1"/>
      <c r="C166" s="1"/>
      <c r="D166" s="1"/>
    </row>
    <row r="167" spans="1:9" x14ac:dyDescent="0.2">
      <c r="A167" s="16" t="s">
        <v>160</v>
      </c>
    </row>
    <row r="168" spans="1:9" x14ac:dyDescent="0.2">
      <c r="A168" s="16" t="s">
        <v>161</v>
      </c>
    </row>
    <row r="169" spans="1:9" x14ac:dyDescent="0.2">
      <c r="A169" s="16" t="s">
        <v>148</v>
      </c>
    </row>
    <row r="170" spans="1:9" x14ac:dyDescent="0.2">
      <c r="A170" s="16" t="s">
        <v>162</v>
      </c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7" t="s">
        <v>163</v>
      </c>
      <c r="B171" s="1"/>
      <c r="C171" s="1"/>
      <c r="D171" s="1"/>
      <c r="E171" s="1"/>
      <c r="F171" s="1"/>
      <c r="G171" s="1"/>
      <c r="H171" s="1"/>
      <c r="I171" s="1"/>
    </row>
    <row r="173" spans="1:9" ht="13.5" customHeight="1" x14ac:dyDescent="0.2"/>
    <row r="175" spans="1:9" ht="15" x14ac:dyDescent="0.25">
      <c r="A175" s="34" t="s">
        <v>180</v>
      </c>
    </row>
    <row r="176" spans="1:9" ht="13.5" customHeight="1" x14ac:dyDescent="0.25">
      <c r="A176" s="34"/>
    </row>
    <row r="177" spans="1:9" ht="12.75" customHeight="1" x14ac:dyDescent="0.2">
      <c r="A177" s="63" t="s">
        <v>1</v>
      </c>
      <c r="B177" s="64" t="s">
        <v>181</v>
      </c>
      <c r="C177" s="64"/>
      <c r="D177" s="64"/>
      <c r="E177" s="64"/>
      <c r="F177" s="63" t="s">
        <v>182</v>
      </c>
      <c r="G177" s="63" t="s">
        <v>183</v>
      </c>
      <c r="H177" s="64" t="s">
        <v>226</v>
      </c>
      <c r="I177" s="64"/>
    </row>
    <row r="178" spans="1:9" ht="25.5" x14ac:dyDescent="0.2">
      <c r="A178" s="63"/>
      <c r="B178" s="64"/>
      <c r="C178" s="64"/>
      <c r="D178" s="64"/>
      <c r="E178" s="64"/>
      <c r="F178" s="63"/>
      <c r="G178" s="63"/>
      <c r="H178" s="39" t="s">
        <v>184</v>
      </c>
      <c r="I178" s="39" t="s">
        <v>185</v>
      </c>
    </row>
    <row r="179" spans="1:9" ht="22.5" x14ac:dyDescent="0.2">
      <c r="A179" s="2" t="s">
        <v>12</v>
      </c>
      <c r="B179" s="59" t="s">
        <v>186</v>
      </c>
      <c r="C179" s="59"/>
      <c r="D179" s="59"/>
      <c r="E179" s="59"/>
      <c r="F179" s="67">
        <v>104</v>
      </c>
      <c r="G179" s="66" t="s">
        <v>202</v>
      </c>
      <c r="H179" s="20" t="s">
        <v>9</v>
      </c>
      <c r="I179" s="65" t="e">
        <f>G179*H179</f>
        <v>#VALUE!</v>
      </c>
    </row>
    <row r="180" spans="1:9" ht="22.5" x14ac:dyDescent="0.2">
      <c r="A180" s="2" t="s">
        <v>15</v>
      </c>
      <c r="B180" s="59" t="s">
        <v>187</v>
      </c>
      <c r="C180" s="59"/>
      <c r="D180" s="59"/>
      <c r="E180" s="59"/>
      <c r="F180" s="67">
        <v>60</v>
      </c>
      <c r="G180" s="66" t="s">
        <v>203</v>
      </c>
      <c r="H180" s="20" t="s">
        <v>9</v>
      </c>
      <c r="I180" s="65" t="e">
        <f t="shared" ref="I180:I185" si="7">G180*H180</f>
        <v>#VALUE!</v>
      </c>
    </row>
    <row r="181" spans="1:9" ht="22.5" x14ac:dyDescent="0.2">
      <c r="A181" s="2" t="s">
        <v>19</v>
      </c>
      <c r="B181" s="59" t="s">
        <v>188</v>
      </c>
      <c r="C181" s="59"/>
      <c r="D181" s="59"/>
      <c r="E181" s="59"/>
      <c r="F181" s="67">
        <v>96</v>
      </c>
      <c r="G181" s="66" t="s">
        <v>204</v>
      </c>
      <c r="H181" s="20" t="s">
        <v>9</v>
      </c>
      <c r="I181" s="65" t="e">
        <f t="shared" si="7"/>
        <v>#VALUE!</v>
      </c>
    </row>
    <row r="182" spans="1:9" ht="22.5" x14ac:dyDescent="0.2">
      <c r="A182" s="2" t="s">
        <v>21</v>
      </c>
      <c r="B182" s="59" t="s">
        <v>189</v>
      </c>
      <c r="C182" s="59"/>
      <c r="D182" s="59"/>
      <c r="E182" s="59"/>
      <c r="F182" s="67">
        <v>128</v>
      </c>
      <c r="G182" s="66" t="s">
        <v>205</v>
      </c>
      <c r="H182" s="20" t="s">
        <v>9</v>
      </c>
      <c r="I182" s="65" t="e">
        <f t="shared" si="7"/>
        <v>#VALUE!</v>
      </c>
    </row>
    <row r="183" spans="1:9" ht="22.5" x14ac:dyDescent="0.2">
      <c r="A183" s="2" t="s">
        <v>23</v>
      </c>
      <c r="B183" s="59" t="s">
        <v>190</v>
      </c>
      <c r="C183" s="59"/>
      <c r="D183" s="59"/>
      <c r="E183" s="59"/>
      <c r="F183" s="67">
        <v>80</v>
      </c>
      <c r="G183" s="66" t="s">
        <v>206</v>
      </c>
      <c r="H183" s="20" t="s">
        <v>9</v>
      </c>
      <c r="I183" s="65" t="e">
        <f>G183*H183</f>
        <v>#VALUE!</v>
      </c>
    </row>
    <row r="184" spans="1:9" ht="22.5" x14ac:dyDescent="0.2">
      <c r="A184" s="2" t="s">
        <v>25</v>
      </c>
      <c r="B184" s="59" t="s">
        <v>191</v>
      </c>
      <c r="C184" s="59"/>
      <c r="D184" s="59"/>
      <c r="E184" s="59"/>
      <c r="F184" s="67">
        <v>12</v>
      </c>
      <c r="G184" s="66" t="s">
        <v>207</v>
      </c>
      <c r="H184" s="20" t="s">
        <v>9</v>
      </c>
      <c r="I184" s="65" t="e">
        <f t="shared" si="7"/>
        <v>#VALUE!</v>
      </c>
    </row>
    <row r="185" spans="1:9" ht="22.5" x14ac:dyDescent="0.2">
      <c r="A185" s="2" t="s">
        <v>29</v>
      </c>
      <c r="B185" s="59" t="s">
        <v>192</v>
      </c>
      <c r="C185" s="59"/>
      <c r="D185" s="59"/>
      <c r="E185" s="59"/>
      <c r="F185" s="67">
        <v>28</v>
      </c>
      <c r="G185" s="66" t="s">
        <v>208</v>
      </c>
      <c r="H185" s="20" t="s">
        <v>9</v>
      </c>
      <c r="I185" s="65" t="e">
        <f t="shared" si="7"/>
        <v>#VALUE!</v>
      </c>
    </row>
    <row r="186" spans="1:9" x14ac:dyDescent="0.2">
      <c r="A186" s="51" t="s">
        <v>201</v>
      </c>
      <c r="B186" s="51"/>
      <c r="C186" s="51"/>
      <c r="D186" s="51"/>
      <c r="E186" s="51"/>
      <c r="F186" s="51"/>
      <c r="G186" s="51"/>
      <c r="H186" s="28">
        <f>SUM(H179:H185)</f>
        <v>0</v>
      </c>
      <c r="I186" s="28" t="e">
        <f>SUM(I179:I185)</f>
        <v>#VALUE!</v>
      </c>
    </row>
    <row r="187" spans="1:9" ht="25.5" customHeight="1" x14ac:dyDescent="0.25">
      <c r="A187" s="34" t="s">
        <v>193</v>
      </c>
      <c r="B187" s="60"/>
      <c r="C187" s="60"/>
      <c r="D187" s="60"/>
      <c r="E187" s="61"/>
      <c r="F187" s="58"/>
      <c r="G187" s="58"/>
      <c r="H187" s="56"/>
      <c r="I187" s="62"/>
    </row>
    <row r="188" spans="1:9" ht="13.5" customHeight="1" x14ac:dyDescent="0.25">
      <c r="A188" s="34"/>
      <c r="B188" s="60"/>
      <c r="C188" s="60"/>
      <c r="D188" s="60"/>
      <c r="E188" s="61"/>
      <c r="F188" s="58"/>
      <c r="G188" s="58"/>
      <c r="H188" s="56"/>
      <c r="I188" s="62"/>
    </row>
    <row r="189" spans="1:9" ht="22.5" x14ac:dyDescent="0.2">
      <c r="A189" s="2" t="s">
        <v>12</v>
      </c>
      <c r="B189" s="59" t="s">
        <v>194</v>
      </c>
      <c r="C189" s="59"/>
      <c r="D189" s="59"/>
      <c r="E189" s="59"/>
      <c r="F189" s="67">
        <v>84</v>
      </c>
      <c r="G189" s="68" t="s">
        <v>209</v>
      </c>
      <c r="H189" s="20" t="s">
        <v>9</v>
      </c>
      <c r="I189" s="65" t="e">
        <f>G189*H189</f>
        <v>#VALUE!</v>
      </c>
    </row>
    <row r="190" spans="1:9" ht="22.5" x14ac:dyDescent="0.2">
      <c r="A190" s="2" t="s">
        <v>15</v>
      </c>
      <c r="B190" s="59" t="s">
        <v>195</v>
      </c>
      <c r="C190" s="59"/>
      <c r="D190" s="59"/>
      <c r="E190" s="59"/>
      <c r="F190" s="67">
        <v>1464</v>
      </c>
      <c r="G190" s="69" t="s">
        <v>210</v>
      </c>
      <c r="H190" s="20" t="s">
        <v>9</v>
      </c>
      <c r="I190" s="65" t="e">
        <f t="shared" ref="I190:I195" si="8">G190*H190</f>
        <v>#VALUE!</v>
      </c>
    </row>
    <row r="191" spans="1:9" ht="22.5" x14ac:dyDescent="0.2">
      <c r="A191" s="2" t="s">
        <v>19</v>
      </c>
      <c r="B191" s="59" t="s">
        <v>196</v>
      </c>
      <c r="C191" s="59"/>
      <c r="D191" s="59"/>
      <c r="E191" s="59"/>
      <c r="F191" s="67">
        <v>120</v>
      </c>
      <c r="G191" s="69" t="s">
        <v>215</v>
      </c>
      <c r="H191" s="20" t="s">
        <v>9</v>
      </c>
      <c r="I191" s="65" t="e">
        <f t="shared" si="8"/>
        <v>#VALUE!</v>
      </c>
    </row>
    <row r="192" spans="1:9" ht="25.5" x14ac:dyDescent="0.2">
      <c r="A192" s="2" t="s">
        <v>21</v>
      </c>
      <c r="B192" s="59" t="s">
        <v>197</v>
      </c>
      <c r="C192" s="59"/>
      <c r="D192" s="59"/>
      <c r="E192" s="59"/>
      <c r="F192" s="67">
        <v>328</v>
      </c>
      <c r="G192" s="69" t="s">
        <v>214</v>
      </c>
      <c r="H192" s="20" t="s">
        <v>9</v>
      </c>
      <c r="I192" s="65" t="e">
        <f>G192*H192</f>
        <v>#VALUE!</v>
      </c>
    </row>
    <row r="193" spans="1:9" ht="22.5" x14ac:dyDescent="0.2">
      <c r="A193" s="2" t="s">
        <v>23</v>
      </c>
      <c r="B193" s="59" t="s">
        <v>198</v>
      </c>
      <c r="C193" s="59"/>
      <c r="D193" s="59"/>
      <c r="E193" s="59"/>
      <c r="F193" s="67">
        <v>124</v>
      </c>
      <c r="G193" s="69" t="s">
        <v>211</v>
      </c>
      <c r="H193" s="20" t="s">
        <v>9</v>
      </c>
      <c r="I193" s="65" t="e">
        <f t="shared" si="8"/>
        <v>#VALUE!</v>
      </c>
    </row>
    <row r="194" spans="1:9" ht="22.5" x14ac:dyDescent="0.2">
      <c r="A194" s="2" t="s">
        <v>25</v>
      </c>
      <c r="B194" s="59" t="s">
        <v>199</v>
      </c>
      <c r="C194" s="59"/>
      <c r="D194" s="59"/>
      <c r="E194" s="59"/>
      <c r="F194" s="67">
        <v>1144</v>
      </c>
      <c r="G194" s="69" t="s">
        <v>212</v>
      </c>
      <c r="H194" s="20" t="s">
        <v>9</v>
      </c>
      <c r="I194" s="65" t="e">
        <f t="shared" si="8"/>
        <v>#VALUE!</v>
      </c>
    </row>
    <row r="195" spans="1:9" ht="22.5" x14ac:dyDescent="0.2">
      <c r="A195" s="2" t="s">
        <v>29</v>
      </c>
      <c r="B195" s="59" t="s">
        <v>200</v>
      </c>
      <c r="C195" s="59"/>
      <c r="D195" s="59"/>
      <c r="E195" s="59"/>
      <c r="F195" s="67">
        <v>320</v>
      </c>
      <c r="G195" s="69" t="s">
        <v>213</v>
      </c>
      <c r="H195" s="20" t="s">
        <v>9</v>
      </c>
      <c r="I195" s="65" t="e">
        <f t="shared" si="8"/>
        <v>#VALUE!</v>
      </c>
    </row>
    <row r="196" spans="1:9" x14ac:dyDescent="0.2">
      <c r="A196" s="51" t="s">
        <v>201</v>
      </c>
      <c r="B196" s="51"/>
      <c r="C196" s="51"/>
      <c r="D196" s="51"/>
      <c r="E196" s="51"/>
      <c r="F196" s="51"/>
      <c r="G196" s="51"/>
      <c r="H196" s="28">
        <f>SUM(H189:H195)</f>
        <v>0</v>
      </c>
      <c r="I196" s="28" t="e">
        <f>SUM(I189:I195)</f>
        <v>#VALUE!</v>
      </c>
    </row>
    <row r="198" spans="1:9" ht="13.5" thickBot="1" x14ac:dyDescent="0.25"/>
    <row r="199" spans="1:9" s="27" customFormat="1" ht="36.75" customHeight="1" thickBot="1" x14ac:dyDescent="0.25">
      <c r="A199" s="41" t="s">
        <v>164</v>
      </c>
      <c r="B199" s="42"/>
      <c r="C199" s="42"/>
      <c r="D199" s="42"/>
      <c r="E199" s="42"/>
      <c r="F199" s="42"/>
      <c r="G199" s="42"/>
      <c r="H199" s="43"/>
      <c r="I199" s="31" t="e">
        <f>SUM(I13,I39,I77,I93,I110,I121,I139,I150,I164,I186,I196)</f>
        <v>#VALUE!</v>
      </c>
    </row>
  </sheetData>
  <mergeCells count="93">
    <mergeCell ref="B195:E195"/>
    <mergeCell ref="A186:G186"/>
    <mergeCell ref="A196:G196"/>
    <mergeCell ref="H177:I177"/>
    <mergeCell ref="B177:E178"/>
    <mergeCell ref="B179:E179"/>
    <mergeCell ref="B180:E180"/>
    <mergeCell ref="B181:E181"/>
    <mergeCell ref="B182:E182"/>
    <mergeCell ref="B183:E183"/>
    <mergeCell ref="B184:E184"/>
    <mergeCell ref="B185:E185"/>
    <mergeCell ref="B190:E190"/>
    <mergeCell ref="B191:E191"/>
    <mergeCell ref="B192:E192"/>
    <mergeCell ref="B193:E193"/>
    <mergeCell ref="B194:E194"/>
    <mergeCell ref="B189:E189"/>
    <mergeCell ref="F7:F8"/>
    <mergeCell ref="G7:I7"/>
    <mergeCell ref="A13:G13"/>
    <mergeCell ref="A177:A178"/>
    <mergeCell ref="F177:F178"/>
    <mergeCell ref="G177:G178"/>
    <mergeCell ref="A7:A8"/>
    <mergeCell ref="B7:B8"/>
    <mergeCell ref="C7:C8"/>
    <mergeCell ref="D7:D8"/>
    <mergeCell ref="E7:E8"/>
    <mergeCell ref="A39:G39"/>
    <mergeCell ref="A164:G164"/>
    <mergeCell ref="A139:G139"/>
    <mergeCell ref="A121:G121"/>
    <mergeCell ref="A110:G110"/>
    <mergeCell ref="A93:G93"/>
    <mergeCell ref="C155:C156"/>
    <mergeCell ref="B155:B156"/>
    <mergeCell ref="A155:A156"/>
    <mergeCell ref="G155:I155"/>
    <mergeCell ref="A106:A107"/>
    <mergeCell ref="B106:B107"/>
    <mergeCell ref="G84:I84"/>
    <mergeCell ref="A50:A51"/>
    <mergeCell ref="B50:B51"/>
    <mergeCell ref="C50:C51"/>
    <mergeCell ref="G20:I20"/>
    <mergeCell ref="A20:A21"/>
    <mergeCell ref="B20:B21"/>
    <mergeCell ref="C20:C21"/>
    <mergeCell ref="D20:D21"/>
    <mergeCell ref="E20:E21"/>
    <mergeCell ref="F20:F21"/>
    <mergeCell ref="D50:D51"/>
    <mergeCell ref="E50:E51"/>
    <mergeCell ref="F50:F51"/>
    <mergeCell ref="A77:G77"/>
    <mergeCell ref="G50:I50"/>
    <mergeCell ref="E148:E149"/>
    <mergeCell ref="F148:F149"/>
    <mergeCell ref="A84:A85"/>
    <mergeCell ref="C106:C107"/>
    <mergeCell ref="D106:D107"/>
    <mergeCell ref="E106:E107"/>
    <mergeCell ref="F106:F107"/>
    <mergeCell ref="B84:B85"/>
    <mergeCell ref="C84:C85"/>
    <mergeCell ref="D84:D85"/>
    <mergeCell ref="E84:E85"/>
    <mergeCell ref="F84:F85"/>
    <mergeCell ref="A117:A118"/>
    <mergeCell ref="B117:B118"/>
    <mergeCell ref="C117:C118"/>
    <mergeCell ref="D117:D118"/>
    <mergeCell ref="G106:I106"/>
    <mergeCell ref="E117:E118"/>
    <mergeCell ref="F117:F118"/>
    <mergeCell ref="G117:I117"/>
    <mergeCell ref="A199:H199"/>
    <mergeCell ref="A130:A131"/>
    <mergeCell ref="B130:B131"/>
    <mergeCell ref="F155:F156"/>
    <mergeCell ref="E155:E156"/>
    <mergeCell ref="D155:D156"/>
    <mergeCell ref="A148:A149"/>
    <mergeCell ref="B148:B149"/>
    <mergeCell ref="C148:C149"/>
    <mergeCell ref="D148:D149"/>
    <mergeCell ref="C130:C131"/>
    <mergeCell ref="D130:D131"/>
    <mergeCell ref="E130:E131"/>
    <mergeCell ref="F130:F131"/>
    <mergeCell ref="G130:I130"/>
    <mergeCell ref="G148:I148"/>
  </mergeCells>
  <phoneticPr fontId="0" type="noConversion"/>
  <pageMargins left="0.25" right="0.25" top="0.75" bottom="0.75" header="0.3" footer="0.3"/>
  <pageSetup paperSize="9" orientation="portrait" r:id="rId1"/>
  <headerFooter alignWithMargins="0"/>
  <rowBreaks count="3" manualBreakCount="3">
    <brk id="78" max="16383" man="1"/>
    <brk id="111" max="16383" man="1"/>
    <brk id="1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KMHK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potuckova</dc:creator>
  <cp:lastModifiedBy>Mgr. Barbora Čižinská</cp:lastModifiedBy>
  <cp:lastPrinted>2016-07-29T13:42:28Z</cp:lastPrinted>
  <dcterms:created xsi:type="dcterms:W3CDTF">2013-01-22T09:02:09Z</dcterms:created>
  <dcterms:modified xsi:type="dcterms:W3CDTF">2016-07-29T13:43:53Z</dcterms:modified>
</cp:coreProperties>
</file>